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ropbox\Business Ideas\Video Training Courses\3. Inventory Management\Supporting Work\"/>
    </mc:Choice>
  </mc:AlternateContent>
  <xr:revisionPtr revIDLastSave="0" documentId="13_ncr:1_{75FAAE8B-9A74-4B93-82E3-4CCD76B80DB4}" xr6:coauthVersionLast="45" xr6:coauthVersionMax="45" xr10:uidLastSave="{00000000-0000-0000-0000-000000000000}"/>
  <bookViews>
    <workbookView xWindow="-108" yWindow="-108" windowWidth="23256" windowHeight="12576" xr2:uid="{81C9E345-6792-468C-931D-90B8EADC0597}"/>
  </bookViews>
  <sheets>
    <sheet name="Ice Cream" sheetId="1" r:id="rId1"/>
    <sheet name="TV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6" i="1" l="1"/>
  <c r="Q5" i="1"/>
  <c r="Q3" i="1"/>
  <c r="S4" i="1"/>
  <c r="S5" i="1"/>
  <c r="S6" i="1"/>
  <c r="S3" i="1"/>
  <c r="V68" i="3"/>
  <c r="U68" i="3"/>
  <c r="X68" i="3" s="1"/>
  <c r="V67" i="3"/>
  <c r="U67" i="3"/>
  <c r="X67" i="3" s="1"/>
  <c r="V66" i="3"/>
  <c r="U66" i="3"/>
  <c r="V65" i="3"/>
  <c r="U65" i="3"/>
  <c r="X65" i="3" s="1"/>
  <c r="V64" i="3"/>
  <c r="U64" i="3"/>
  <c r="V63" i="3"/>
  <c r="U63" i="3"/>
  <c r="V62" i="3"/>
  <c r="U62" i="3"/>
  <c r="X62" i="3" s="1"/>
  <c r="V61" i="3"/>
  <c r="U61" i="3"/>
  <c r="X61" i="3" s="1"/>
  <c r="V60" i="3"/>
  <c r="U60" i="3"/>
  <c r="X60" i="3" s="1"/>
  <c r="V59" i="3"/>
  <c r="U59" i="3"/>
  <c r="X59" i="3" s="1"/>
  <c r="V58" i="3"/>
  <c r="U58" i="3"/>
  <c r="X58" i="3" s="1"/>
  <c r="V57" i="3"/>
  <c r="U57" i="3"/>
  <c r="X57" i="3" s="1"/>
  <c r="V56" i="3"/>
  <c r="U56" i="3"/>
  <c r="V55" i="3"/>
  <c r="U55" i="3"/>
  <c r="V54" i="3"/>
  <c r="U54" i="3"/>
  <c r="X54" i="3" s="1"/>
  <c r="V53" i="3"/>
  <c r="U53" i="3"/>
  <c r="X53" i="3" s="1"/>
  <c r="V52" i="3"/>
  <c r="U52" i="3"/>
  <c r="X52" i="3" s="1"/>
  <c r="V51" i="3"/>
  <c r="U51" i="3"/>
  <c r="X51" i="3" s="1"/>
  <c r="V50" i="3"/>
  <c r="U50" i="3"/>
  <c r="X50" i="3" s="1"/>
  <c r="C50" i="3"/>
  <c r="V49" i="3"/>
  <c r="U49" i="3"/>
  <c r="X49" i="3" s="1"/>
  <c r="C49" i="3"/>
  <c r="V48" i="3"/>
  <c r="U48" i="3"/>
  <c r="X48" i="3" s="1"/>
  <c r="C48" i="3"/>
  <c r="V47" i="3"/>
  <c r="U47" i="3"/>
  <c r="X47" i="3" s="1"/>
  <c r="C47" i="3"/>
  <c r="V46" i="3"/>
  <c r="U46" i="3"/>
  <c r="X46" i="3" s="1"/>
  <c r="C46" i="3"/>
  <c r="V45" i="3"/>
  <c r="U45" i="3"/>
  <c r="X45" i="3" s="1"/>
  <c r="C45" i="3"/>
  <c r="V44" i="3"/>
  <c r="U44" i="3"/>
  <c r="C44" i="3"/>
  <c r="V43" i="3"/>
  <c r="U43" i="3"/>
  <c r="X43" i="3" s="1"/>
  <c r="C43" i="3"/>
  <c r="V42" i="3"/>
  <c r="U42" i="3"/>
  <c r="C42" i="3"/>
  <c r="V41" i="3"/>
  <c r="U41" i="3"/>
  <c r="X41" i="3" s="1"/>
  <c r="C41" i="3"/>
  <c r="V40" i="3"/>
  <c r="U40" i="3"/>
  <c r="C40" i="3"/>
  <c r="V39" i="3"/>
  <c r="U39" i="3"/>
  <c r="X39" i="3" s="1"/>
  <c r="C39" i="3"/>
  <c r="V38" i="3"/>
  <c r="U38" i="3"/>
  <c r="C38" i="3"/>
  <c r="V37" i="3"/>
  <c r="U37" i="3"/>
  <c r="X37" i="3" s="1"/>
  <c r="C37" i="3"/>
  <c r="V36" i="3"/>
  <c r="U36" i="3"/>
  <c r="C36" i="3"/>
  <c r="V35" i="3"/>
  <c r="U35" i="3"/>
  <c r="X35" i="3" s="1"/>
  <c r="C35" i="3"/>
  <c r="V34" i="3"/>
  <c r="U34" i="3"/>
  <c r="C34" i="3"/>
  <c r="V33" i="3"/>
  <c r="U33" i="3"/>
  <c r="X33" i="3" s="1"/>
  <c r="C33" i="3"/>
  <c r="V32" i="3"/>
  <c r="U32" i="3"/>
  <c r="C32" i="3"/>
  <c r="V31" i="3"/>
  <c r="U31" i="3"/>
  <c r="X31" i="3" s="1"/>
  <c r="C31" i="3"/>
  <c r="V30" i="3"/>
  <c r="U30" i="3"/>
  <c r="C30" i="3"/>
  <c r="V29" i="3"/>
  <c r="U29" i="3"/>
  <c r="X29" i="3" s="1"/>
  <c r="C29" i="3"/>
  <c r="V28" i="3"/>
  <c r="U28" i="3"/>
  <c r="C28" i="3"/>
  <c r="V27" i="3"/>
  <c r="U27" i="3"/>
  <c r="X27" i="3" s="1"/>
  <c r="C27" i="3"/>
  <c r="V26" i="3"/>
  <c r="U26" i="3"/>
  <c r="C26" i="3"/>
  <c r="V25" i="3"/>
  <c r="U25" i="3"/>
  <c r="X25" i="3" s="1"/>
  <c r="C25" i="3"/>
  <c r="V24" i="3"/>
  <c r="U24" i="3"/>
  <c r="C24" i="3"/>
  <c r="V23" i="3"/>
  <c r="U23" i="3"/>
  <c r="X23" i="3" s="1"/>
  <c r="C23" i="3"/>
  <c r="V22" i="3"/>
  <c r="U22" i="3"/>
  <c r="C22" i="3"/>
  <c r="V21" i="3"/>
  <c r="U21" i="3"/>
  <c r="X21" i="3" s="1"/>
  <c r="C21" i="3"/>
  <c r="V20" i="3"/>
  <c r="U20" i="3"/>
  <c r="C20" i="3"/>
  <c r="V19" i="3"/>
  <c r="U19" i="3"/>
  <c r="X19" i="3" s="1"/>
  <c r="C19" i="3"/>
  <c r="V18" i="3"/>
  <c r="U18" i="3"/>
  <c r="C18" i="3"/>
  <c r="V17" i="3"/>
  <c r="U17" i="3"/>
  <c r="X17" i="3" s="1"/>
  <c r="C17" i="3"/>
  <c r="V16" i="3"/>
  <c r="U16" i="3"/>
  <c r="C16" i="3"/>
  <c r="V15" i="3"/>
  <c r="U15" i="3"/>
  <c r="X15" i="3" s="1"/>
  <c r="C15" i="3"/>
  <c r="V14" i="3"/>
  <c r="U14" i="3"/>
  <c r="C14" i="3"/>
  <c r="V13" i="3"/>
  <c r="U13" i="3"/>
  <c r="X13" i="3" s="1"/>
  <c r="C13" i="3"/>
  <c r="V12" i="3"/>
  <c r="U12" i="3"/>
  <c r="C12" i="3"/>
  <c r="V11" i="3"/>
  <c r="U11" i="3"/>
  <c r="X11" i="3" s="1"/>
  <c r="C11" i="3"/>
  <c r="V10" i="3"/>
  <c r="U10" i="3"/>
  <c r="C10" i="3"/>
  <c r="V9" i="3"/>
  <c r="U9" i="3"/>
  <c r="X9" i="3" s="1"/>
  <c r="C9" i="3"/>
  <c r="AD8" i="3"/>
  <c r="AC8" i="3"/>
  <c r="AB8" i="3"/>
  <c r="AA8" i="3"/>
  <c r="X6" i="3"/>
  <c r="V6" i="3"/>
  <c r="S6" i="3"/>
  <c r="C6" i="3"/>
  <c r="W66" i="3" s="1"/>
  <c r="X5" i="3"/>
  <c r="V5" i="3"/>
  <c r="S5" i="3"/>
  <c r="X4" i="3"/>
  <c r="S4" i="3"/>
  <c r="X3" i="3"/>
  <c r="V3" i="3"/>
  <c r="S3" i="3"/>
  <c r="Y8" i="1"/>
  <c r="X8" i="1"/>
  <c r="W8" i="1"/>
  <c r="V8" i="1"/>
  <c r="Q10" i="1"/>
  <c r="C6" i="1"/>
  <c r="O6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P51" i="1"/>
  <c r="P52" i="1"/>
  <c r="P53" i="1"/>
  <c r="S53" i="1" s="1"/>
  <c r="P54" i="1"/>
  <c r="S54" i="1" s="1"/>
  <c r="P55" i="1"/>
  <c r="S55" i="1" s="1"/>
  <c r="P56" i="1"/>
  <c r="P57" i="1"/>
  <c r="P58" i="1"/>
  <c r="P59" i="1"/>
  <c r="P60" i="1"/>
  <c r="P61" i="1"/>
  <c r="S61" i="1" s="1"/>
  <c r="P62" i="1"/>
  <c r="S62" i="1" s="1"/>
  <c r="P63" i="1"/>
  <c r="S63" i="1" s="1"/>
  <c r="P64" i="1"/>
  <c r="P65" i="1"/>
  <c r="P66" i="1"/>
  <c r="P67" i="1"/>
  <c r="P68" i="1"/>
  <c r="P10" i="1"/>
  <c r="P11" i="1"/>
  <c r="P12" i="1"/>
  <c r="P13" i="1"/>
  <c r="S13" i="1" s="1"/>
  <c r="P14" i="1"/>
  <c r="S14" i="1" s="1"/>
  <c r="P15" i="1"/>
  <c r="S15" i="1" s="1"/>
  <c r="P16" i="1"/>
  <c r="P17" i="1"/>
  <c r="P18" i="1"/>
  <c r="P19" i="1"/>
  <c r="P20" i="1"/>
  <c r="P21" i="1"/>
  <c r="S21" i="1" s="1"/>
  <c r="P22" i="1"/>
  <c r="S22" i="1" s="1"/>
  <c r="P23" i="1"/>
  <c r="S23" i="1" s="1"/>
  <c r="P24" i="1"/>
  <c r="P25" i="1"/>
  <c r="P26" i="1"/>
  <c r="P27" i="1"/>
  <c r="P28" i="1"/>
  <c r="P29" i="1"/>
  <c r="S29" i="1" s="1"/>
  <c r="P30" i="1"/>
  <c r="S30" i="1" s="1"/>
  <c r="P31" i="1"/>
  <c r="S31" i="1" s="1"/>
  <c r="P32" i="1"/>
  <c r="P33" i="1"/>
  <c r="P34" i="1"/>
  <c r="P35" i="1"/>
  <c r="P36" i="1"/>
  <c r="P37" i="1"/>
  <c r="S37" i="1" s="1"/>
  <c r="P38" i="1"/>
  <c r="S38" i="1" s="1"/>
  <c r="P39" i="1"/>
  <c r="S39" i="1" s="1"/>
  <c r="P40" i="1"/>
  <c r="P41" i="1"/>
  <c r="P42" i="1"/>
  <c r="P43" i="1"/>
  <c r="P44" i="1"/>
  <c r="P45" i="1"/>
  <c r="S45" i="1" s="1"/>
  <c r="P46" i="1"/>
  <c r="S46" i="1" s="1"/>
  <c r="P47" i="1"/>
  <c r="S47" i="1" s="1"/>
  <c r="P48" i="1"/>
  <c r="P49" i="1"/>
  <c r="P50" i="1"/>
  <c r="P9" i="1"/>
  <c r="S9" i="1" s="1"/>
  <c r="N6" i="1"/>
  <c r="N4" i="1"/>
  <c r="N5" i="1"/>
  <c r="N3" i="1"/>
  <c r="X16" i="1" l="1"/>
  <c r="Y44" i="1"/>
  <c r="Y36" i="1"/>
  <c r="R5" i="1"/>
  <c r="T5" i="1" s="1"/>
  <c r="R3" i="1"/>
  <c r="T3" i="1" s="1"/>
  <c r="X67" i="1"/>
  <c r="O3" i="1"/>
  <c r="X27" i="1"/>
  <c r="R6" i="1"/>
  <c r="T6" i="1" s="1"/>
  <c r="O4" i="1"/>
  <c r="V58" i="1"/>
  <c r="V50" i="1"/>
  <c r="O5" i="1"/>
  <c r="W3" i="3"/>
  <c r="Y3" i="3" s="1"/>
  <c r="W63" i="3"/>
  <c r="AA63" i="3" s="1"/>
  <c r="T6" i="3"/>
  <c r="W55" i="3"/>
  <c r="AA55" i="3" s="1"/>
  <c r="AB66" i="3"/>
  <c r="AA66" i="3"/>
  <c r="AC66" i="3"/>
  <c r="AD66" i="3"/>
  <c r="T3" i="3"/>
  <c r="X10" i="3"/>
  <c r="X12" i="3"/>
  <c r="X14" i="3"/>
  <c r="X16" i="3"/>
  <c r="X18" i="3"/>
  <c r="X20" i="3"/>
  <c r="X22" i="3"/>
  <c r="X24" i="3"/>
  <c r="X26" i="3"/>
  <c r="X28" i="3"/>
  <c r="X30" i="3"/>
  <c r="X32" i="3"/>
  <c r="X34" i="3"/>
  <c r="X36" i="3"/>
  <c r="X38" i="3"/>
  <c r="X40" i="3"/>
  <c r="X42" i="3"/>
  <c r="X44" i="3"/>
  <c r="W51" i="3"/>
  <c r="AC51" i="3" s="1"/>
  <c r="W59" i="3"/>
  <c r="AC59" i="3" s="1"/>
  <c r="X66" i="3"/>
  <c r="Y66" i="3" s="1"/>
  <c r="W67" i="3"/>
  <c r="AD67" i="3" s="1"/>
  <c r="C7" i="3"/>
  <c r="U4" i="3" s="1"/>
  <c r="W52" i="3"/>
  <c r="AB52" i="3" s="1"/>
  <c r="AC55" i="3"/>
  <c r="W60" i="3"/>
  <c r="AD60" i="3" s="1"/>
  <c r="W68" i="3"/>
  <c r="AB68" i="3" s="1"/>
  <c r="W53" i="3"/>
  <c r="AA53" i="3" s="1"/>
  <c r="W61" i="3"/>
  <c r="Y61" i="3" s="1"/>
  <c r="W9" i="3"/>
  <c r="AB9" i="3" s="1"/>
  <c r="D10" i="3"/>
  <c r="E10" i="3" s="1"/>
  <c r="W11" i="3"/>
  <c r="AD11" i="3" s="1"/>
  <c r="D12" i="3"/>
  <c r="E12" i="3" s="1"/>
  <c r="W13" i="3"/>
  <c r="AB13" i="3" s="1"/>
  <c r="D14" i="3"/>
  <c r="E14" i="3" s="1"/>
  <c r="W15" i="3"/>
  <c r="AC15" i="3" s="1"/>
  <c r="D16" i="3"/>
  <c r="E16" i="3" s="1"/>
  <c r="W17" i="3"/>
  <c r="AB17" i="3" s="1"/>
  <c r="D18" i="3"/>
  <c r="E18" i="3" s="1"/>
  <c r="W19" i="3"/>
  <c r="AB19" i="3" s="1"/>
  <c r="D20" i="3"/>
  <c r="E20" i="3" s="1"/>
  <c r="W21" i="3"/>
  <c r="AD21" i="3" s="1"/>
  <c r="D22" i="3"/>
  <c r="E22" i="3" s="1"/>
  <c r="W23" i="3"/>
  <c r="AB23" i="3" s="1"/>
  <c r="D24" i="3"/>
  <c r="E24" i="3" s="1"/>
  <c r="W25" i="3"/>
  <c r="AD25" i="3" s="1"/>
  <c r="D26" i="3"/>
  <c r="E26" i="3" s="1"/>
  <c r="W27" i="3"/>
  <c r="AD27" i="3" s="1"/>
  <c r="D28" i="3"/>
  <c r="E28" i="3" s="1"/>
  <c r="W29" i="3"/>
  <c r="AB29" i="3" s="1"/>
  <c r="D30" i="3"/>
  <c r="E30" i="3" s="1"/>
  <c r="W31" i="3"/>
  <c r="AC31" i="3" s="1"/>
  <c r="D32" i="3"/>
  <c r="E32" i="3" s="1"/>
  <c r="W33" i="3"/>
  <c r="AC33" i="3" s="1"/>
  <c r="D34" i="3"/>
  <c r="E34" i="3" s="1"/>
  <c r="W35" i="3"/>
  <c r="AB35" i="3" s="1"/>
  <c r="D36" i="3"/>
  <c r="E36" i="3" s="1"/>
  <c r="W37" i="3"/>
  <c r="AD37" i="3" s="1"/>
  <c r="D38" i="3"/>
  <c r="E38" i="3" s="1"/>
  <c r="W39" i="3"/>
  <c r="AC39" i="3" s="1"/>
  <c r="D40" i="3"/>
  <c r="E40" i="3" s="1"/>
  <c r="W41" i="3"/>
  <c r="AB41" i="3" s="1"/>
  <c r="D42" i="3"/>
  <c r="E42" i="3" s="1"/>
  <c r="W43" i="3"/>
  <c r="AD43" i="3" s="1"/>
  <c r="D44" i="3"/>
  <c r="E44" i="3" s="1"/>
  <c r="W45" i="3"/>
  <c r="AD45" i="3" s="1"/>
  <c r="D46" i="3"/>
  <c r="E46" i="3" s="1"/>
  <c r="W47" i="3"/>
  <c r="AC47" i="3" s="1"/>
  <c r="D48" i="3"/>
  <c r="E48" i="3" s="1"/>
  <c r="W49" i="3"/>
  <c r="AB49" i="3" s="1"/>
  <c r="D50" i="3"/>
  <c r="E50" i="3" s="1"/>
  <c r="W54" i="3"/>
  <c r="AB54" i="3" s="1"/>
  <c r="W62" i="3"/>
  <c r="Y62" i="3" s="1"/>
  <c r="T5" i="3"/>
  <c r="Y31" i="3"/>
  <c r="Y35" i="3"/>
  <c r="Y39" i="3"/>
  <c r="X55" i="3"/>
  <c r="Y55" i="3" s="1"/>
  <c r="W56" i="3"/>
  <c r="AD56" i="3" s="1"/>
  <c r="X63" i="3"/>
  <c r="Y63" i="3" s="1"/>
  <c r="W64" i="3"/>
  <c r="AD64" i="3" s="1"/>
  <c r="W6" i="3"/>
  <c r="Y6" i="3" s="1"/>
  <c r="AA23" i="3"/>
  <c r="AA31" i="3"/>
  <c r="AA39" i="3"/>
  <c r="X56" i="3"/>
  <c r="W57" i="3"/>
  <c r="AA57" i="3" s="1"/>
  <c r="X64" i="3"/>
  <c r="W65" i="3"/>
  <c r="Y65" i="3" s="1"/>
  <c r="T4" i="3"/>
  <c r="W5" i="3"/>
  <c r="Y5" i="3" s="1"/>
  <c r="D9" i="3"/>
  <c r="E9" i="3" s="1"/>
  <c r="W10" i="3"/>
  <c r="D11" i="3"/>
  <c r="E11" i="3" s="1"/>
  <c r="W12" i="3"/>
  <c r="D13" i="3"/>
  <c r="E13" i="3" s="1"/>
  <c r="W14" i="3"/>
  <c r="D15" i="3"/>
  <c r="E15" i="3" s="1"/>
  <c r="W16" i="3"/>
  <c r="D17" i="3"/>
  <c r="E17" i="3" s="1"/>
  <c r="W18" i="3"/>
  <c r="D19" i="3"/>
  <c r="E19" i="3" s="1"/>
  <c r="W20" i="3"/>
  <c r="D21" i="3"/>
  <c r="E21" i="3" s="1"/>
  <c r="W22" i="3"/>
  <c r="D23" i="3"/>
  <c r="E23" i="3" s="1"/>
  <c r="W24" i="3"/>
  <c r="D25" i="3"/>
  <c r="E25" i="3" s="1"/>
  <c r="W26" i="3"/>
  <c r="D27" i="3"/>
  <c r="E27" i="3" s="1"/>
  <c r="W28" i="3"/>
  <c r="D29" i="3"/>
  <c r="E29" i="3" s="1"/>
  <c r="W30" i="3"/>
  <c r="D31" i="3"/>
  <c r="E31" i="3" s="1"/>
  <c r="W32" i="3"/>
  <c r="D33" i="3"/>
  <c r="E33" i="3" s="1"/>
  <c r="W34" i="3"/>
  <c r="D35" i="3"/>
  <c r="E35" i="3" s="1"/>
  <c r="W36" i="3"/>
  <c r="D37" i="3"/>
  <c r="E37" i="3" s="1"/>
  <c r="W38" i="3"/>
  <c r="D39" i="3"/>
  <c r="E39" i="3" s="1"/>
  <c r="W40" i="3"/>
  <c r="D41" i="3"/>
  <c r="E41" i="3" s="1"/>
  <c r="W42" i="3"/>
  <c r="D43" i="3"/>
  <c r="E43" i="3" s="1"/>
  <c r="W44" i="3"/>
  <c r="D45" i="3"/>
  <c r="E45" i="3" s="1"/>
  <c r="W46" i="3"/>
  <c r="D47" i="3"/>
  <c r="E47" i="3" s="1"/>
  <c r="W48" i="3"/>
  <c r="AD48" i="3" s="1"/>
  <c r="D49" i="3"/>
  <c r="E49" i="3" s="1"/>
  <c r="W50" i="3"/>
  <c r="W58" i="3"/>
  <c r="R22" i="1"/>
  <c r="Y22" i="1" s="1"/>
  <c r="R64" i="1"/>
  <c r="X64" i="1" s="1"/>
  <c r="R56" i="1"/>
  <c r="X56" i="1" s="1"/>
  <c r="R48" i="1"/>
  <c r="X48" i="1" s="1"/>
  <c r="R40" i="1"/>
  <c r="X40" i="1" s="1"/>
  <c r="R32" i="1"/>
  <c r="X32" i="1" s="1"/>
  <c r="R24" i="1"/>
  <c r="X24" i="1" s="1"/>
  <c r="R16" i="1"/>
  <c r="R63" i="1"/>
  <c r="R55" i="1"/>
  <c r="R47" i="1"/>
  <c r="X47" i="1" s="1"/>
  <c r="R39" i="1"/>
  <c r="X39" i="1" s="1"/>
  <c r="R31" i="1"/>
  <c r="X31" i="1" s="1"/>
  <c r="R23" i="1"/>
  <c r="X23" i="1" s="1"/>
  <c r="R15" i="1"/>
  <c r="X15" i="1" s="1"/>
  <c r="R62" i="1"/>
  <c r="X62" i="1" s="1"/>
  <c r="R30" i="1"/>
  <c r="R53" i="1"/>
  <c r="V53" i="1" s="1"/>
  <c r="R21" i="1"/>
  <c r="T21" i="1" s="1"/>
  <c r="R68" i="1"/>
  <c r="X68" i="1" s="1"/>
  <c r="R60" i="1"/>
  <c r="X60" i="1" s="1"/>
  <c r="R52" i="1"/>
  <c r="X52" i="1" s="1"/>
  <c r="R44" i="1"/>
  <c r="X44" i="1" s="1"/>
  <c r="R36" i="1"/>
  <c r="X36" i="1" s="1"/>
  <c r="R28" i="1"/>
  <c r="X28" i="1" s="1"/>
  <c r="R20" i="1"/>
  <c r="X20" i="1" s="1"/>
  <c r="R12" i="1"/>
  <c r="X12" i="1" s="1"/>
  <c r="R38" i="1"/>
  <c r="Y38" i="1" s="1"/>
  <c r="R61" i="1"/>
  <c r="T61" i="1" s="1"/>
  <c r="R37" i="1"/>
  <c r="V37" i="1" s="1"/>
  <c r="R29" i="1"/>
  <c r="X29" i="1" s="1"/>
  <c r="R67" i="1"/>
  <c r="V67" i="1" s="1"/>
  <c r="R59" i="1"/>
  <c r="X59" i="1" s="1"/>
  <c r="R51" i="1"/>
  <c r="Y51" i="1" s="1"/>
  <c r="R43" i="1"/>
  <c r="X43" i="1" s="1"/>
  <c r="R35" i="1"/>
  <c r="V35" i="1" s="1"/>
  <c r="R27" i="1"/>
  <c r="Y27" i="1" s="1"/>
  <c r="R19" i="1"/>
  <c r="V19" i="1" s="1"/>
  <c r="R11" i="1"/>
  <c r="X11" i="1" s="1"/>
  <c r="R54" i="1"/>
  <c r="V54" i="1" s="1"/>
  <c r="R46" i="1"/>
  <c r="V46" i="1" s="1"/>
  <c r="R14" i="1"/>
  <c r="X14" i="1" s="1"/>
  <c r="R9" i="1"/>
  <c r="T9" i="1" s="1"/>
  <c r="R45" i="1"/>
  <c r="T45" i="1" s="1"/>
  <c r="R13" i="1"/>
  <c r="X13" i="1" s="1"/>
  <c r="R66" i="1"/>
  <c r="X66" i="1" s="1"/>
  <c r="R58" i="1"/>
  <c r="Y58" i="1" s="1"/>
  <c r="R50" i="1"/>
  <c r="W50" i="1" s="1"/>
  <c r="R42" i="1"/>
  <c r="V42" i="1" s="1"/>
  <c r="R34" i="1"/>
  <c r="X34" i="1" s="1"/>
  <c r="R26" i="1"/>
  <c r="Y26" i="1" s="1"/>
  <c r="R18" i="1"/>
  <c r="X18" i="1" s="1"/>
  <c r="R10" i="1"/>
  <c r="X10" i="1" s="1"/>
  <c r="R65" i="1"/>
  <c r="R57" i="1"/>
  <c r="X57" i="1" s="1"/>
  <c r="R49" i="1"/>
  <c r="R41" i="1"/>
  <c r="R33" i="1"/>
  <c r="X33" i="1" s="1"/>
  <c r="R25" i="1"/>
  <c r="X25" i="1" s="1"/>
  <c r="R17" i="1"/>
  <c r="X17" i="1" s="1"/>
  <c r="S68" i="1"/>
  <c r="S60" i="1"/>
  <c r="T60" i="1" s="1"/>
  <c r="S52" i="1"/>
  <c r="S44" i="1"/>
  <c r="T44" i="1" s="1"/>
  <c r="S36" i="1"/>
  <c r="T36" i="1" s="1"/>
  <c r="S28" i="1"/>
  <c r="S20" i="1"/>
  <c r="S12" i="1"/>
  <c r="T12" i="1" s="1"/>
  <c r="T31" i="1"/>
  <c r="T23" i="1"/>
  <c r="T15" i="1"/>
  <c r="S67" i="1"/>
  <c r="T67" i="1" s="1"/>
  <c r="S59" i="1"/>
  <c r="S51" i="1"/>
  <c r="S43" i="1"/>
  <c r="S35" i="1"/>
  <c r="S27" i="1"/>
  <c r="T27" i="1" s="1"/>
  <c r="S19" i="1"/>
  <c r="S11" i="1"/>
  <c r="T11" i="1" s="1"/>
  <c r="T62" i="1"/>
  <c r="T14" i="1"/>
  <c r="S66" i="1"/>
  <c r="S58" i="1"/>
  <c r="S50" i="1"/>
  <c r="S42" i="1"/>
  <c r="S34" i="1"/>
  <c r="S26" i="1"/>
  <c r="S18" i="1"/>
  <c r="S10" i="1"/>
  <c r="T10" i="1" s="1"/>
  <c r="T53" i="1"/>
  <c r="T37" i="1"/>
  <c r="T29" i="1"/>
  <c r="S65" i="1"/>
  <c r="T65" i="1" s="1"/>
  <c r="S57" i="1"/>
  <c r="S49" i="1"/>
  <c r="S41" i="1"/>
  <c r="S33" i="1"/>
  <c r="S25" i="1"/>
  <c r="S17" i="1"/>
  <c r="S64" i="1"/>
  <c r="S56" i="1"/>
  <c r="S48" i="1"/>
  <c r="S40" i="1"/>
  <c r="T40" i="1" s="1"/>
  <c r="S32" i="1"/>
  <c r="T32" i="1" s="1"/>
  <c r="S24" i="1"/>
  <c r="S16" i="1"/>
  <c r="C7" i="1"/>
  <c r="P4" i="1" s="1"/>
  <c r="C9" i="1"/>
  <c r="D9" i="1"/>
  <c r="C10" i="1"/>
  <c r="D10" i="1"/>
  <c r="C11" i="1"/>
  <c r="D11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W12" i="1" l="1"/>
  <c r="Y37" i="1"/>
  <c r="X42" i="1"/>
  <c r="X21" i="1"/>
  <c r="W27" i="1"/>
  <c r="W52" i="1"/>
  <c r="Y61" i="1"/>
  <c r="X50" i="1"/>
  <c r="X37" i="1"/>
  <c r="W43" i="1"/>
  <c r="W68" i="1"/>
  <c r="W37" i="1"/>
  <c r="W46" i="1"/>
  <c r="Y66" i="1"/>
  <c r="Y50" i="1"/>
  <c r="W26" i="1"/>
  <c r="V27" i="1"/>
  <c r="V12" i="1"/>
  <c r="W61" i="1"/>
  <c r="W54" i="1"/>
  <c r="Y43" i="1"/>
  <c r="W42" i="1"/>
  <c r="V43" i="1"/>
  <c r="V52" i="1"/>
  <c r="Y54" i="1"/>
  <c r="Y59" i="1"/>
  <c r="X26" i="1"/>
  <c r="V68" i="1"/>
  <c r="V61" i="1"/>
  <c r="Y67" i="1"/>
  <c r="W53" i="1"/>
  <c r="T63" i="1"/>
  <c r="V63" i="1"/>
  <c r="Y63" i="1"/>
  <c r="W63" i="1"/>
  <c r="W51" i="1"/>
  <c r="Y42" i="1"/>
  <c r="Y49" i="1"/>
  <c r="W49" i="1"/>
  <c r="V49" i="1"/>
  <c r="T54" i="1"/>
  <c r="X54" i="1"/>
  <c r="Y16" i="1"/>
  <c r="W16" i="1"/>
  <c r="V16" i="1"/>
  <c r="W58" i="1"/>
  <c r="V66" i="1"/>
  <c r="W59" i="1"/>
  <c r="V59" i="1"/>
  <c r="W20" i="1"/>
  <c r="V20" i="1"/>
  <c r="Y9" i="1"/>
  <c r="W9" i="1"/>
  <c r="X19" i="1"/>
  <c r="X58" i="1"/>
  <c r="W62" i="1"/>
  <c r="V62" i="1"/>
  <c r="Y52" i="1"/>
  <c r="X53" i="1"/>
  <c r="Y14" i="1"/>
  <c r="Y11" i="1"/>
  <c r="Y53" i="1"/>
  <c r="Y18" i="1"/>
  <c r="T46" i="1"/>
  <c r="X46" i="1"/>
  <c r="T30" i="1"/>
  <c r="X30" i="1"/>
  <c r="T64" i="1"/>
  <c r="T13" i="1"/>
  <c r="T34" i="1"/>
  <c r="T19" i="1"/>
  <c r="T52" i="1"/>
  <c r="Y57" i="1"/>
  <c r="W57" i="1"/>
  <c r="V57" i="1"/>
  <c r="Y15" i="1"/>
  <c r="W15" i="1"/>
  <c r="V15" i="1"/>
  <c r="W24" i="1"/>
  <c r="V24" i="1"/>
  <c r="Y24" i="1"/>
  <c r="W66" i="1"/>
  <c r="W67" i="1"/>
  <c r="W28" i="1"/>
  <c r="V28" i="1"/>
  <c r="Y13" i="1"/>
  <c r="W13" i="1"/>
  <c r="V13" i="1"/>
  <c r="V9" i="1"/>
  <c r="X35" i="1"/>
  <c r="Y60" i="1"/>
  <c r="X61" i="1"/>
  <c r="Y19" i="1"/>
  <c r="Y55" i="1"/>
  <c r="W55" i="1"/>
  <c r="V55" i="1"/>
  <c r="Y41" i="1"/>
  <c r="W41" i="1"/>
  <c r="V41" i="1"/>
  <c r="T22" i="1"/>
  <c r="X22" i="1"/>
  <c r="V51" i="1"/>
  <c r="R4" i="1"/>
  <c r="Q4" i="1"/>
  <c r="T4" i="1" s="1"/>
  <c r="Y65" i="1"/>
  <c r="W65" i="1"/>
  <c r="V65" i="1"/>
  <c r="V23" i="1"/>
  <c r="W23" i="1"/>
  <c r="Y23" i="1"/>
  <c r="V32" i="1"/>
  <c r="Y32" i="1"/>
  <c r="W32" i="1"/>
  <c r="V18" i="1"/>
  <c r="W11" i="1"/>
  <c r="V11" i="1"/>
  <c r="W36" i="1"/>
  <c r="V36" i="1"/>
  <c r="Y21" i="1"/>
  <c r="W21" i="1"/>
  <c r="V21" i="1"/>
  <c r="W14" i="1"/>
  <c r="V14" i="1"/>
  <c r="Y68" i="1"/>
  <c r="X9" i="1"/>
  <c r="Y30" i="1"/>
  <c r="X41" i="1"/>
  <c r="Y33" i="1"/>
  <c r="W33" i="1"/>
  <c r="V33" i="1"/>
  <c r="W64" i="1"/>
  <c r="V64" i="1"/>
  <c r="Y64" i="1"/>
  <c r="Y34" i="1"/>
  <c r="X45" i="1"/>
  <c r="T55" i="1"/>
  <c r="Y10" i="1"/>
  <c r="W10" i="1"/>
  <c r="V10" i="1"/>
  <c r="Y31" i="1"/>
  <c r="W31" i="1"/>
  <c r="V31" i="1"/>
  <c r="W40" i="1"/>
  <c r="V40" i="1"/>
  <c r="Y40" i="1"/>
  <c r="W18" i="1"/>
  <c r="V26" i="1"/>
  <c r="W19" i="1"/>
  <c r="W44" i="1"/>
  <c r="V44" i="1"/>
  <c r="Y29" i="1"/>
  <c r="W29" i="1"/>
  <c r="V29" i="1"/>
  <c r="W22" i="1"/>
  <c r="V22" i="1"/>
  <c r="Y12" i="1"/>
  <c r="Y46" i="1"/>
  <c r="X49" i="1"/>
  <c r="Y35" i="1"/>
  <c r="T33" i="1"/>
  <c r="Y17" i="1"/>
  <c r="W17" i="1"/>
  <c r="V17" i="1"/>
  <c r="T38" i="1"/>
  <c r="X38" i="1"/>
  <c r="T39" i="1"/>
  <c r="W39" i="1"/>
  <c r="V39" i="1"/>
  <c r="Y39" i="1"/>
  <c r="Y48" i="1"/>
  <c r="W48" i="1"/>
  <c r="V48" i="1"/>
  <c r="V34" i="1"/>
  <c r="W30" i="1"/>
  <c r="V30" i="1"/>
  <c r="Y20" i="1"/>
  <c r="X63" i="1"/>
  <c r="T66" i="1"/>
  <c r="T51" i="1"/>
  <c r="T20" i="1"/>
  <c r="Y25" i="1"/>
  <c r="W25" i="1"/>
  <c r="V25" i="1"/>
  <c r="T47" i="1"/>
  <c r="Y47" i="1"/>
  <c r="W47" i="1"/>
  <c r="V47" i="1"/>
  <c r="W56" i="1"/>
  <c r="V56" i="1"/>
  <c r="Y56" i="1"/>
  <c r="W34" i="1"/>
  <c r="W35" i="1"/>
  <c r="X51" i="1"/>
  <c r="W60" i="1"/>
  <c r="V60" i="1"/>
  <c r="Y45" i="1"/>
  <c r="W45" i="1"/>
  <c r="V45" i="1"/>
  <c r="W38" i="1"/>
  <c r="V38" i="1"/>
  <c r="Y28" i="1"/>
  <c r="Y62" i="1"/>
  <c r="X55" i="1"/>
  <c r="X65" i="1"/>
  <c r="AA19" i="3"/>
  <c r="Y45" i="3"/>
  <c r="AC27" i="3"/>
  <c r="AC60" i="3"/>
  <c r="Y56" i="3"/>
  <c r="AD55" i="3"/>
  <c r="AA54" i="3"/>
  <c r="AA61" i="3"/>
  <c r="Y23" i="3"/>
  <c r="AB60" i="3"/>
  <c r="AB55" i="3"/>
  <c r="AB61" i="3"/>
  <c r="Y15" i="3"/>
  <c r="AA17" i="3"/>
  <c r="AA15" i="3"/>
  <c r="Y28" i="3"/>
  <c r="Y40" i="3"/>
  <c r="Y36" i="3"/>
  <c r="Y24" i="3"/>
  <c r="Y16" i="3"/>
  <c r="AB63" i="3"/>
  <c r="AB33" i="3"/>
  <c r="AA35" i="3"/>
  <c r="AA11" i="3"/>
  <c r="AD63" i="3"/>
  <c r="AB43" i="3"/>
  <c r="AB39" i="3"/>
  <c r="AC63" i="3"/>
  <c r="AC11" i="3"/>
  <c r="Y27" i="3"/>
  <c r="AA33" i="3"/>
  <c r="Y17" i="3"/>
  <c r="AD23" i="3"/>
  <c r="AC67" i="3"/>
  <c r="AD19" i="3"/>
  <c r="AA27" i="3"/>
  <c r="Y43" i="3"/>
  <c r="AC43" i="3"/>
  <c r="Y54" i="3"/>
  <c r="AA43" i="3"/>
  <c r="AC53" i="3"/>
  <c r="AA49" i="3"/>
  <c r="AA13" i="3"/>
  <c r="Y21" i="3"/>
  <c r="AC45" i="3"/>
  <c r="AC35" i="3"/>
  <c r="AC13" i="3"/>
  <c r="AB47" i="3"/>
  <c r="AB53" i="3"/>
  <c r="AA47" i="3"/>
  <c r="AA29" i="3"/>
  <c r="Y37" i="3"/>
  <c r="Y19" i="3"/>
  <c r="Y12" i="3"/>
  <c r="AB45" i="3"/>
  <c r="Y33" i="3"/>
  <c r="Y20" i="3"/>
  <c r="AA21" i="3"/>
  <c r="Y13" i="3"/>
  <c r="AD39" i="3"/>
  <c r="AC29" i="3"/>
  <c r="AC19" i="3"/>
  <c r="AD51" i="3"/>
  <c r="AC37" i="3"/>
  <c r="AA45" i="3"/>
  <c r="AC21" i="3"/>
  <c r="AA37" i="3"/>
  <c r="Y29" i="3"/>
  <c r="Y11" i="3"/>
  <c r="AD35" i="3"/>
  <c r="AA56" i="3"/>
  <c r="AB27" i="3"/>
  <c r="AB21" i="3"/>
  <c r="Y34" i="3"/>
  <c r="Y10" i="3"/>
  <c r="Y38" i="3"/>
  <c r="Y30" i="3"/>
  <c r="Y22" i="3"/>
  <c r="AC58" i="3"/>
  <c r="AB58" i="3"/>
  <c r="AA58" i="3"/>
  <c r="AA62" i="3"/>
  <c r="AA52" i="3"/>
  <c r="Y52" i="3"/>
  <c r="AD26" i="3"/>
  <c r="AB26" i="3"/>
  <c r="AA26" i="3"/>
  <c r="AC26" i="3"/>
  <c r="AB64" i="3"/>
  <c r="AD49" i="3"/>
  <c r="AD33" i="3"/>
  <c r="Y49" i="3"/>
  <c r="Y26" i="3"/>
  <c r="AB50" i="3"/>
  <c r="AC50" i="3"/>
  <c r="AA50" i="3"/>
  <c r="AD18" i="3"/>
  <c r="AB18" i="3"/>
  <c r="AA18" i="3"/>
  <c r="AC18" i="3"/>
  <c r="AC64" i="3"/>
  <c r="AD47" i="3"/>
  <c r="AD31" i="3"/>
  <c r="AD15" i="3"/>
  <c r="AA64" i="3"/>
  <c r="AC54" i="3"/>
  <c r="AC41" i="3"/>
  <c r="AC25" i="3"/>
  <c r="AC17" i="3"/>
  <c r="AC9" i="3"/>
  <c r="AB31" i="3"/>
  <c r="AB37" i="3"/>
  <c r="Y47" i="3"/>
  <c r="AB62" i="3"/>
  <c r="AD65" i="3"/>
  <c r="AC65" i="3"/>
  <c r="AB65" i="3"/>
  <c r="AA68" i="3"/>
  <c r="Y68" i="3"/>
  <c r="AD59" i="3"/>
  <c r="AD42" i="3"/>
  <c r="AB42" i="3"/>
  <c r="AA42" i="3"/>
  <c r="AC42" i="3"/>
  <c r="AD17" i="3"/>
  <c r="AB48" i="3"/>
  <c r="AA48" i="3"/>
  <c r="AC48" i="3"/>
  <c r="AD40" i="3"/>
  <c r="AB40" i="3"/>
  <c r="AC40" i="3"/>
  <c r="AA40" i="3"/>
  <c r="AD32" i="3"/>
  <c r="AB32" i="3"/>
  <c r="AA32" i="3"/>
  <c r="AC32" i="3"/>
  <c r="AD24" i="3"/>
  <c r="AB24" i="3"/>
  <c r="AA24" i="3"/>
  <c r="AC24" i="3"/>
  <c r="AD16" i="3"/>
  <c r="AB16" i="3"/>
  <c r="AA16" i="3"/>
  <c r="AC16" i="3"/>
  <c r="AC57" i="3"/>
  <c r="AB57" i="3"/>
  <c r="AD57" i="3"/>
  <c r="AD62" i="3"/>
  <c r="AD29" i="3"/>
  <c r="AD13" i="3"/>
  <c r="AA51" i="3"/>
  <c r="Y51" i="3"/>
  <c r="AB51" i="3"/>
  <c r="AB11" i="3"/>
  <c r="Y48" i="3"/>
  <c r="Y32" i="3"/>
  <c r="AB15" i="3"/>
  <c r="AD52" i="3"/>
  <c r="AD34" i="3"/>
  <c r="AC34" i="3"/>
  <c r="AB34" i="3"/>
  <c r="AA34" i="3"/>
  <c r="AA41" i="3"/>
  <c r="AA25" i="3"/>
  <c r="AA9" i="3"/>
  <c r="Y41" i="3"/>
  <c r="Y25" i="3"/>
  <c r="Y9" i="3"/>
  <c r="AA60" i="3"/>
  <c r="Y60" i="3"/>
  <c r="AC62" i="3"/>
  <c r="AC49" i="3"/>
  <c r="AC23" i="3"/>
  <c r="Y64" i="3"/>
  <c r="AB25" i="3"/>
  <c r="Y50" i="3"/>
  <c r="AD10" i="3"/>
  <c r="AB10" i="3"/>
  <c r="AA10" i="3"/>
  <c r="AC10" i="3"/>
  <c r="AC46" i="3"/>
  <c r="AD46" i="3"/>
  <c r="AB46" i="3"/>
  <c r="AA46" i="3"/>
  <c r="AD38" i="3"/>
  <c r="AB38" i="3"/>
  <c r="AA38" i="3"/>
  <c r="AC38" i="3"/>
  <c r="AD30" i="3"/>
  <c r="AB30" i="3"/>
  <c r="AA30" i="3"/>
  <c r="AC30" i="3"/>
  <c r="AD22" i="3"/>
  <c r="AB22" i="3"/>
  <c r="AA22" i="3"/>
  <c r="AC22" i="3"/>
  <c r="AD14" i="3"/>
  <c r="AB14" i="3"/>
  <c r="AA14" i="3"/>
  <c r="AC14" i="3"/>
  <c r="AC68" i="3"/>
  <c r="AC56" i="3"/>
  <c r="AB56" i="3"/>
  <c r="AD41" i="3"/>
  <c r="AD9" i="3"/>
  <c r="AD61" i="3"/>
  <c r="AD68" i="3"/>
  <c r="AC61" i="3"/>
  <c r="Y18" i="3"/>
  <c r="Y46" i="3"/>
  <c r="AA65" i="3"/>
  <c r="W4" i="3"/>
  <c r="V4" i="3"/>
  <c r="AB59" i="3"/>
  <c r="AA59" i="3"/>
  <c r="Y59" i="3"/>
  <c r="AD58" i="3"/>
  <c r="Y58" i="3"/>
  <c r="Y42" i="3"/>
  <c r="AD50" i="3"/>
  <c r="AD44" i="3"/>
  <c r="AB44" i="3"/>
  <c r="AA44" i="3"/>
  <c r="AC44" i="3"/>
  <c r="AD36" i="3"/>
  <c r="AB36" i="3"/>
  <c r="AA36" i="3"/>
  <c r="AC36" i="3"/>
  <c r="AD28" i="3"/>
  <c r="AB28" i="3"/>
  <c r="AA28" i="3"/>
  <c r="AC28" i="3"/>
  <c r="AD20" i="3"/>
  <c r="AB20" i="3"/>
  <c r="AA20" i="3"/>
  <c r="AC20" i="3"/>
  <c r="AD12" i="3"/>
  <c r="AB12" i="3"/>
  <c r="AA12" i="3"/>
  <c r="AC12" i="3"/>
  <c r="AC52" i="3"/>
  <c r="Y53" i="3"/>
  <c r="AD53" i="3"/>
  <c r="AD54" i="3"/>
  <c r="AB67" i="3"/>
  <c r="AA67" i="3"/>
  <c r="Y67" i="3"/>
  <c r="Y57" i="3"/>
  <c r="Y14" i="3"/>
  <c r="Y44" i="3"/>
  <c r="T50" i="1"/>
  <c r="T24" i="1"/>
  <c r="T58" i="1"/>
  <c r="T16" i="1"/>
  <c r="T57" i="1"/>
  <c r="T49" i="1"/>
  <c r="T17" i="1"/>
  <c r="T26" i="1"/>
  <c r="T35" i="1"/>
  <c r="T25" i="1"/>
  <c r="T43" i="1"/>
  <c r="T18" i="1"/>
  <c r="T42" i="1"/>
  <c r="T41" i="1"/>
  <c r="T59" i="1"/>
  <c r="T68" i="1"/>
  <c r="T48" i="1"/>
  <c r="T56" i="1"/>
  <c r="T28" i="1"/>
  <c r="E48" i="1"/>
  <c r="E45" i="1"/>
  <c r="E47" i="1"/>
  <c r="E11" i="1"/>
  <c r="E22" i="1"/>
  <c r="E14" i="1"/>
  <c r="E37" i="1"/>
  <c r="E29" i="1"/>
  <c r="E21" i="1"/>
  <c r="E13" i="1"/>
  <c r="E38" i="1"/>
  <c r="E30" i="1"/>
  <c r="E36" i="1"/>
  <c r="E28" i="1"/>
  <c r="E20" i="1"/>
  <c r="E35" i="1"/>
  <c r="E27" i="1"/>
  <c r="E19" i="1"/>
  <c r="E50" i="1"/>
  <c r="E42" i="1"/>
  <c r="E40" i="1"/>
  <c r="E12" i="1"/>
  <c r="E43" i="1"/>
  <c r="E41" i="1"/>
  <c r="E9" i="1"/>
  <c r="E23" i="1"/>
  <c r="E49" i="1"/>
  <c r="E46" i="1"/>
  <c r="E34" i="1"/>
  <c r="E26" i="1"/>
  <c r="E18" i="1"/>
  <c r="E10" i="1"/>
  <c r="E33" i="1"/>
  <c r="E17" i="1"/>
  <c r="E32" i="1"/>
  <c r="E24" i="1"/>
  <c r="E16" i="1"/>
  <c r="E44" i="1"/>
  <c r="E25" i="1"/>
  <c r="E39" i="1"/>
  <c r="E31" i="1"/>
  <c r="E15" i="1"/>
  <c r="Y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Laurence Gartside</author>
  </authors>
  <commentList>
    <comment ref="O2" authorId="0" shapeId="0" xr:uid="{3D0BDD72-96E3-43C0-9167-9096A567E7B2}">
      <text>
        <r>
          <rPr>
            <b/>
            <sz val="9"/>
            <color indexed="81"/>
            <rFont val="Tahoma"/>
            <family val="2"/>
          </rPr>
          <t>Laurence Gartside:</t>
        </r>
        <r>
          <rPr>
            <sz val="9"/>
            <color indexed="81"/>
            <rFont val="Tahoma"/>
            <family val="2"/>
          </rPr>
          <t xml:space="preserve">
simple EOQ with no consideration of price quantity discount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Laurence Gartside</author>
  </authors>
  <commentList>
    <comment ref="T2" authorId="0" shapeId="0" xr:uid="{0020C5AD-B68E-4AC0-B4F6-2AD3C46510C0}">
      <text>
        <r>
          <rPr>
            <b/>
            <sz val="9"/>
            <color indexed="81"/>
            <rFont val="Tahoma"/>
            <family val="2"/>
          </rPr>
          <t>Laurence Gartside:</t>
        </r>
        <r>
          <rPr>
            <sz val="9"/>
            <color indexed="81"/>
            <rFont val="Tahoma"/>
            <family val="2"/>
          </rPr>
          <t xml:space="preserve">
simple EOQ with no consideration of price quantity discount</t>
        </r>
      </text>
    </comment>
  </commentList>
</comments>
</file>

<file path=xl/sharedStrings.xml><?xml version="1.0" encoding="utf-8"?>
<sst xmlns="http://schemas.openxmlformats.org/spreadsheetml/2006/main" count="58" uniqueCount="25">
  <si>
    <t>Ordering Cost</t>
  </si>
  <si>
    <t>Holding cost</t>
  </si>
  <si>
    <t>Q</t>
  </si>
  <si>
    <t>EOQ</t>
  </si>
  <si>
    <t>Total Cost</t>
  </si>
  <si>
    <t>Qty</t>
  </si>
  <si>
    <t>Unit Price</t>
  </si>
  <si>
    <t>Unit Price ($)</t>
  </si>
  <si>
    <t>Purchase Cost</t>
  </si>
  <si>
    <t>Order Quantity</t>
  </si>
  <si>
    <t>Holding Cost p.a.</t>
  </si>
  <si>
    <t>Ordering Cost p.a.</t>
  </si>
  <si>
    <t>Lower Limit</t>
  </si>
  <si>
    <t>Upper Limit</t>
  </si>
  <si>
    <t>Unit Cost</t>
  </si>
  <si>
    <t>Demand (p.a.)</t>
  </si>
  <si>
    <t>Setup Cost (per order)</t>
  </si>
  <si>
    <t xml:space="preserve">Holding Cost.  %of cost </t>
  </si>
  <si>
    <t>Holding Cost (per unit , per year)</t>
  </si>
  <si>
    <t>EOQ  / EBQ Calculator</t>
  </si>
  <si>
    <t>Purchasing Cost</t>
  </si>
  <si>
    <t>sdafadsf</t>
  </si>
  <si>
    <t>Demand (ptp)</t>
  </si>
  <si>
    <t>Holding Cost (per unit , ptp)</t>
  </si>
  <si>
    <t>Price Break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</si>
</sst>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" fontId="0" fillId="2" borderId="0" xfId="0" applyNumberForma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9" fontId="0" fillId="3" borderId="0" xfId="2" applyFont="1" applyFill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2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 applyBorder="1"/>
    <xf numFmtId="0" fontId="0" fillId="0" borderId="0" xfId="0" applyBorder="1"/>
    <xf numFmtId="1" fontId="0" fillId="0" borderId="0" xfId="0" applyNumberFormat="1" applyBorder="1"/>
    <xf numFmtId="1" fontId="0" fillId="3" borderId="0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7" xfId="0" applyBorder="1"/>
    <xf numFmtId="1" fontId="0" fillId="0" borderId="7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0" borderId="2" xfId="0" applyBorder="1"/>
    <xf numFmtId="1" fontId="0" fillId="0" borderId="2" xfId="0" applyNumberForma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" fontId="0" fillId="0" borderId="0" xfId="0" applyNumberFormat="1" applyFont="1"/>
    <xf numFmtId="0" fontId="0" fillId="3" borderId="12" xfId="0" applyFill="1" applyBorder="1"/>
    <xf numFmtId="9" fontId="0" fillId="3" borderId="12" xfId="2" applyFont="1" applyFill="1" applyBorder="1"/>
    <xf numFmtId="0" fontId="0" fillId="0" borderId="12" xfId="0" applyBorder="1"/>
    <xf numFmtId="1" fontId="0" fillId="0" borderId="12" xfId="0" applyNumberFormat="1" applyBorder="1"/>
    <xf numFmtId="1" fontId="0" fillId="3" borderId="12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14" xfId="0" applyBorder="1"/>
    <xf numFmtId="1" fontId="0" fillId="0" borderId="14" xfId="0" applyNumberFormat="1" applyBorder="1"/>
    <xf numFmtId="1" fontId="0" fillId="0" borderId="15" xfId="0" applyNumberFormat="1" applyBorder="1"/>
    <xf numFmtId="0" fontId="0" fillId="3" borderId="16" xfId="0" applyFill="1" applyBorder="1"/>
    <xf numFmtId="1" fontId="0" fillId="0" borderId="17" xfId="0" applyNumberFormat="1" applyBorder="1"/>
    <xf numFmtId="0" fontId="0" fillId="3" borderId="18" xfId="0" applyFill="1" applyBorder="1"/>
    <xf numFmtId="0" fontId="0" fillId="3" borderId="19" xfId="0" applyFill="1" applyBorder="1"/>
    <xf numFmtId="0" fontId="0" fillId="0" borderId="19" xfId="0" applyBorder="1"/>
    <xf numFmtId="1" fontId="0" fillId="0" borderId="19" xfId="0" applyNumberFormat="1" applyBorder="1"/>
    <xf numFmtId="1" fontId="0" fillId="0" borderId="20" xfId="0" applyNumberFormat="1" applyBorder="1"/>
    <xf numFmtId="0" fontId="0" fillId="5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1A2"/>
      <color rgb="FF910E14"/>
      <color rgb="FF23A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u="sng">
                <a:solidFill>
                  <a:sysClr val="windowText" lastClr="000000"/>
                </a:solidFill>
              </a:rPr>
              <a:t>EOQ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'Ice Cream'!$C$8</c:f>
              <c:strCache>
                <c:ptCount val="1"/>
                <c:pt idx="0">
                  <c:v>Ordering Cost</c:v>
                </c:pt>
              </c:strCache>
            </c:strRef>
          </c:tx>
          <c:spPr>
            <a:ln w="28575" cap="rnd">
              <a:solidFill>
                <a:srgbClr val="910E14"/>
              </a:solidFill>
              <a:round/>
            </a:ln>
            <a:effectLst/>
          </c:spPr>
          <c:marker>
            <c:symbol val="none"/>
          </c:marker>
          <c:xVal>
            <c:numRef>
              <c:f>'Ice Cream'!$B$9:$B$50</c:f>
              <c:numCache>
                <c:formatCode>General</c:formatCode>
                <c:ptCount val="42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1400</c:v>
                </c:pt>
                <c:pt idx="10">
                  <c:v>1600</c:v>
                </c:pt>
                <c:pt idx="11">
                  <c:v>1800</c:v>
                </c:pt>
                <c:pt idx="12">
                  <c:v>2000</c:v>
                </c:pt>
                <c:pt idx="13">
                  <c:v>2200</c:v>
                </c:pt>
                <c:pt idx="14">
                  <c:v>2400</c:v>
                </c:pt>
                <c:pt idx="15">
                  <c:v>2600</c:v>
                </c:pt>
                <c:pt idx="16">
                  <c:v>2800</c:v>
                </c:pt>
                <c:pt idx="17">
                  <c:v>3000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4000</c:v>
                </c:pt>
                <c:pt idx="23">
                  <c:v>4200</c:v>
                </c:pt>
                <c:pt idx="24">
                  <c:v>4400</c:v>
                </c:pt>
                <c:pt idx="25">
                  <c:v>4600</c:v>
                </c:pt>
                <c:pt idx="26">
                  <c:v>4800</c:v>
                </c:pt>
                <c:pt idx="27">
                  <c:v>5000</c:v>
                </c:pt>
                <c:pt idx="28">
                  <c:v>5200</c:v>
                </c:pt>
                <c:pt idx="29">
                  <c:v>5400</c:v>
                </c:pt>
                <c:pt idx="30">
                  <c:v>5600</c:v>
                </c:pt>
                <c:pt idx="31">
                  <c:v>5800</c:v>
                </c:pt>
                <c:pt idx="32">
                  <c:v>6000</c:v>
                </c:pt>
                <c:pt idx="33">
                  <c:v>6200</c:v>
                </c:pt>
                <c:pt idx="34">
                  <c:v>6400</c:v>
                </c:pt>
                <c:pt idx="35">
                  <c:v>6600</c:v>
                </c:pt>
                <c:pt idx="36">
                  <c:v>6800</c:v>
                </c:pt>
                <c:pt idx="37">
                  <c:v>7000</c:v>
                </c:pt>
                <c:pt idx="38">
                  <c:v>7200</c:v>
                </c:pt>
                <c:pt idx="39">
                  <c:v>7400</c:v>
                </c:pt>
                <c:pt idx="40">
                  <c:v>7600</c:v>
                </c:pt>
                <c:pt idx="41">
                  <c:v>7800</c:v>
                </c:pt>
              </c:numCache>
            </c:numRef>
          </c:xVal>
          <c:yVal>
            <c:numRef>
              <c:f>'Ice Cream'!$C$9:$C$50</c:f>
              <c:numCache>
                <c:formatCode>0</c:formatCode>
                <c:ptCount val="42"/>
                <c:pt idx="0">
                  <c:v>100000</c:v>
                </c:pt>
                <c:pt idx="1">
                  <c:v>50000</c:v>
                </c:pt>
                <c:pt idx="2">
                  <c:v>25000</c:v>
                </c:pt>
                <c:pt idx="3">
                  <c:v>12500</c:v>
                </c:pt>
                <c:pt idx="4">
                  <c:v>6250</c:v>
                </c:pt>
                <c:pt idx="5">
                  <c:v>4166.666666666667</c:v>
                </c:pt>
                <c:pt idx="6">
                  <c:v>3125</c:v>
                </c:pt>
                <c:pt idx="7">
                  <c:v>2500</c:v>
                </c:pt>
                <c:pt idx="8">
                  <c:v>2083.3333333333335</c:v>
                </c:pt>
                <c:pt idx="9">
                  <c:v>1785.7142857142858</c:v>
                </c:pt>
                <c:pt idx="10">
                  <c:v>1562.5</c:v>
                </c:pt>
                <c:pt idx="11">
                  <c:v>1388.8888888888889</c:v>
                </c:pt>
                <c:pt idx="12">
                  <c:v>1250</c:v>
                </c:pt>
                <c:pt idx="13">
                  <c:v>1136.3636363636365</c:v>
                </c:pt>
                <c:pt idx="14">
                  <c:v>1041.6666666666667</c:v>
                </c:pt>
                <c:pt idx="15">
                  <c:v>961.53846153846155</c:v>
                </c:pt>
                <c:pt idx="16">
                  <c:v>892.85714285714289</c:v>
                </c:pt>
                <c:pt idx="17">
                  <c:v>833.33333333333337</c:v>
                </c:pt>
                <c:pt idx="18">
                  <c:v>781.25</c:v>
                </c:pt>
                <c:pt idx="19">
                  <c:v>735.2941176470589</c:v>
                </c:pt>
                <c:pt idx="20">
                  <c:v>694.44444444444446</c:v>
                </c:pt>
                <c:pt idx="21">
                  <c:v>657.89473684210532</c:v>
                </c:pt>
                <c:pt idx="22">
                  <c:v>625</c:v>
                </c:pt>
                <c:pt idx="23">
                  <c:v>595.23809523809518</c:v>
                </c:pt>
                <c:pt idx="24">
                  <c:v>568.18181818181824</c:v>
                </c:pt>
                <c:pt idx="25">
                  <c:v>543.47826086956513</c:v>
                </c:pt>
                <c:pt idx="26">
                  <c:v>520.83333333333337</c:v>
                </c:pt>
                <c:pt idx="27">
                  <c:v>500</c:v>
                </c:pt>
                <c:pt idx="28">
                  <c:v>480.76923076923077</c:v>
                </c:pt>
                <c:pt idx="29">
                  <c:v>462.96296296296299</c:v>
                </c:pt>
                <c:pt idx="30">
                  <c:v>446.42857142857144</c:v>
                </c:pt>
                <c:pt idx="31">
                  <c:v>431.03448275862064</c:v>
                </c:pt>
                <c:pt idx="32">
                  <c:v>416.66666666666669</c:v>
                </c:pt>
                <c:pt idx="33">
                  <c:v>403.22580645161287</c:v>
                </c:pt>
                <c:pt idx="34">
                  <c:v>390.625</c:v>
                </c:pt>
                <c:pt idx="35">
                  <c:v>378.78787878787881</c:v>
                </c:pt>
                <c:pt idx="36">
                  <c:v>367.64705882352945</c:v>
                </c:pt>
                <c:pt idx="37">
                  <c:v>357.14285714285717</c:v>
                </c:pt>
                <c:pt idx="38">
                  <c:v>347.22222222222223</c:v>
                </c:pt>
                <c:pt idx="39">
                  <c:v>337.83783783783781</c:v>
                </c:pt>
                <c:pt idx="40">
                  <c:v>328.94736842105266</c:v>
                </c:pt>
                <c:pt idx="41">
                  <c:v>320.51282051282055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4E-4C2F-B4A1-07533F110D55}"/>
            </c:ext>
          </c:extLst>
        </c:ser>
        <c:ser>
          <c:idx val="1"/>
          <c:order val="1"/>
          <c:tx>
            <c:strRef>
              <c:f>'Ice Cream'!$D$8</c:f>
              <c:strCache>
                <c:ptCount val="1"/>
                <c:pt idx="0">
                  <c:v>Holding cost</c:v>
                </c:pt>
              </c:strCache>
            </c:strRef>
          </c:tx>
          <c:spPr>
            <a:ln w="28575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xVal>
            <c:numRef>
              <c:f>'Ice Cream'!$B$9:$B$50</c:f>
              <c:numCache>
                <c:formatCode>General</c:formatCode>
                <c:ptCount val="42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1400</c:v>
                </c:pt>
                <c:pt idx="10">
                  <c:v>1600</c:v>
                </c:pt>
                <c:pt idx="11">
                  <c:v>1800</c:v>
                </c:pt>
                <c:pt idx="12">
                  <c:v>2000</c:v>
                </c:pt>
                <c:pt idx="13">
                  <c:v>2200</c:v>
                </c:pt>
                <c:pt idx="14">
                  <c:v>2400</c:v>
                </c:pt>
                <c:pt idx="15">
                  <c:v>2600</c:v>
                </c:pt>
                <c:pt idx="16">
                  <c:v>2800</c:v>
                </c:pt>
                <c:pt idx="17">
                  <c:v>3000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4000</c:v>
                </c:pt>
                <c:pt idx="23">
                  <c:v>4200</c:v>
                </c:pt>
                <c:pt idx="24">
                  <c:v>4400</c:v>
                </c:pt>
                <c:pt idx="25">
                  <c:v>4600</c:v>
                </c:pt>
                <c:pt idx="26">
                  <c:v>4800</c:v>
                </c:pt>
                <c:pt idx="27">
                  <c:v>5000</c:v>
                </c:pt>
                <c:pt idx="28">
                  <c:v>5200</c:v>
                </c:pt>
                <c:pt idx="29">
                  <c:v>5400</c:v>
                </c:pt>
                <c:pt idx="30">
                  <c:v>5600</c:v>
                </c:pt>
                <c:pt idx="31">
                  <c:v>5800</c:v>
                </c:pt>
                <c:pt idx="32">
                  <c:v>6000</c:v>
                </c:pt>
                <c:pt idx="33">
                  <c:v>6200</c:v>
                </c:pt>
                <c:pt idx="34">
                  <c:v>6400</c:v>
                </c:pt>
                <c:pt idx="35">
                  <c:v>6600</c:v>
                </c:pt>
                <c:pt idx="36">
                  <c:v>6800</c:v>
                </c:pt>
                <c:pt idx="37">
                  <c:v>7000</c:v>
                </c:pt>
                <c:pt idx="38">
                  <c:v>7200</c:v>
                </c:pt>
                <c:pt idx="39">
                  <c:v>7400</c:v>
                </c:pt>
                <c:pt idx="40">
                  <c:v>7600</c:v>
                </c:pt>
                <c:pt idx="41">
                  <c:v>7800</c:v>
                </c:pt>
              </c:numCache>
            </c:numRef>
          </c:xVal>
          <c:yVal>
            <c:numRef>
              <c:f>'Ice Cream'!$D$9:$D$50</c:f>
              <c:numCache>
                <c:formatCode>General</c:formatCode>
                <c:ptCount val="42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200</c:v>
                </c:pt>
                <c:pt idx="8">
                  <c:v>240</c:v>
                </c:pt>
                <c:pt idx="9">
                  <c:v>280</c:v>
                </c:pt>
                <c:pt idx="10">
                  <c:v>320</c:v>
                </c:pt>
                <c:pt idx="11">
                  <c:v>360</c:v>
                </c:pt>
                <c:pt idx="12">
                  <c:v>400</c:v>
                </c:pt>
                <c:pt idx="13">
                  <c:v>440</c:v>
                </c:pt>
                <c:pt idx="14">
                  <c:v>480</c:v>
                </c:pt>
                <c:pt idx="15">
                  <c:v>520</c:v>
                </c:pt>
                <c:pt idx="16">
                  <c:v>560</c:v>
                </c:pt>
                <c:pt idx="17">
                  <c:v>600</c:v>
                </c:pt>
                <c:pt idx="18">
                  <c:v>640</c:v>
                </c:pt>
                <c:pt idx="19">
                  <c:v>680</c:v>
                </c:pt>
                <c:pt idx="20">
                  <c:v>720</c:v>
                </c:pt>
                <c:pt idx="21">
                  <c:v>760</c:v>
                </c:pt>
                <c:pt idx="22">
                  <c:v>800</c:v>
                </c:pt>
                <c:pt idx="23">
                  <c:v>840</c:v>
                </c:pt>
                <c:pt idx="24">
                  <c:v>880</c:v>
                </c:pt>
                <c:pt idx="25">
                  <c:v>920</c:v>
                </c:pt>
                <c:pt idx="26">
                  <c:v>960</c:v>
                </c:pt>
                <c:pt idx="27">
                  <c:v>1000</c:v>
                </c:pt>
                <c:pt idx="28">
                  <c:v>1040</c:v>
                </c:pt>
                <c:pt idx="29">
                  <c:v>1080</c:v>
                </c:pt>
                <c:pt idx="30">
                  <c:v>1120</c:v>
                </c:pt>
                <c:pt idx="31">
                  <c:v>1160</c:v>
                </c:pt>
                <c:pt idx="32">
                  <c:v>1200</c:v>
                </c:pt>
                <c:pt idx="33">
                  <c:v>1240</c:v>
                </c:pt>
                <c:pt idx="34">
                  <c:v>1280</c:v>
                </c:pt>
                <c:pt idx="35">
                  <c:v>1320</c:v>
                </c:pt>
                <c:pt idx="36">
                  <c:v>1360</c:v>
                </c:pt>
                <c:pt idx="37">
                  <c:v>1400</c:v>
                </c:pt>
                <c:pt idx="38">
                  <c:v>1440</c:v>
                </c:pt>
                <c:pt idx="39">
                  <c:v>1480</c:v>
                </c:pt>
                <c:pt idx="40">
                  <c:v>1520</c:v>
                </c:pt>
                <c:pt idx="41">
                  <c:v>1560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E4E-4C2F-B4A1-07533F110D55}"/>
            </c:ext>
          </c:extLst>
        </c:ser>
        <c:ser>
          <c:idx val="2"/>
          <c:order val="2"/>
          <c:tx>
            <c:strRef>
              <c:f>'Ice Cream'!$E$8</c:f>
              <c:strCache>
                <c:ptCount val="1"/>
                <c:pt idx="0">
                  <c:v>Total Cost</c:v>
                </c:pt>
              </c:strCache>
            </c:strRef>
          </c:tx>
          <c:spPr>
            <a:ln w="57150" cap="rnd">
              <a:solidFill>
                <a:srgbClr val="23A548"/>
              </a:solidFill>
              <a:round/>
            </a:ln>
            <a:effectLst/>
          </c:spPr>
          <c:marker>
            <c:symbol val="none"/>
          </c:marker>
          <c:xVal>
            <c:numRef>
              <c:f>'Ice Cream'!$B$9:$B$50</c:f>
              <c:numCache>
                <c:formatCode>General</c:formatCode>
                <c:ptCount val="42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1400</c:v>
                </c:pt>
                <c:pt idx="10">
                  <c:v>1600</c:v>
                </c:pt>
                <c:pt idx="11">
                  <c:v>1800</c:v>
                </c:pt>
                <c:pt idx="12">
                  <c:v>2000</c:v>
                </c:pt>
                <c:pt idx="13">
                  <c:v>2200</c:v>
                </c:pt>
                <c:pt idx="14">
                  <c:v>2400</c:v>
                </c:pt>
                <c:pt idx="15">
                  <c:v>2600</c:v>
                </c:pt>
                <c:pt idx="16">
                  <c:v>2800</c:v>
                </c:pt>
                <c:pt idx="17">
                  <c:v>3000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4000</c:v>
                </c:pt>
                <c:pt idx="23">
                  <c:v>4200</c:v>
                </c:pt>
                <c:pt idx="24">
                  <c:v>4400</c:v>
                </c:pt>
                <c:pt idx="25">
                  <c:v>4600</c:v>
                </c:pt>
                <c:pt idx="26">
                  <c:v>4800</c:v>
                </c:pt>
                <c:pt idx="27">
                  <c:v>5000</c:v>
                </c:pt>
                <c:pt idx="28">
                  <c:v>5200</c:v>
                </c:pt>
                <c:pt idx="29">
                  <c:v>5400</c:v>
                </c:pt>
                <c:pt idx="30">
                  <c:v>5600</c:v>
                </c:pt>
                <c:pt idx="31">
                  <c:v>5800</c:v>
                </c:pt>
                <c:pt idx="32">
                  <c:v>6000</c:v>
                </c:pt>
                <c:pt idx="33">
                  <c:v>6200</c:v>
                </c:pt>
                <c:pt idx="34">
                  <c:v>6400</c:v>
                </c:pt>
                <c:pt idx="35">
                  <c:v>6600</c:v>
                </c:pt>
                <c:pt idx="36">
                  <c:v>6800</c:v>
                </c:pt>
                <c:pt idx="37">
                  <c:v>7000</c:v>
                </c:pt>
                <c:pt idx="38">
                  <c:v>7200</c:v>
                </c:pt>
                <c:pt idx="39">
                  <c:v>7400</c:v>
                </c:pt>
                <c:pt idx="40">
                  <c:v>7600</c:v>
                </c:pt>
                <c:pt idx="41">
                  <c:v>7800</c:v>
                </c:pt>
              </c:numCache>
            </c:numRef>
          </c:xVal>
          <c:yVal>
            <c:numRef>
              <c:f>'Ice Cream'!$E$9:$E$50</c:f>
              <c:numCache>
                <c:formatCode>0</c:formatCode>
                <c:ptCount val="42"/>
                <c:pt idx="0">
                  <c:v>100005</c:v>
                </c:pt>
                <c:pt idx="1">
                  <c:v>50010</c:v>
                </c:pt>
                <c:pt idx="2">
                  <c:v>25020</c:v>
                </c:pt>
                <c:pt idx="3">
                  <c:v>12540</c:v>
                </c:pt>
                <c:pt idx="4">
                  <c:v>6330</c:v>
                </c:pt>
                <c:pt idx="5">
                  <c:v>4286.666666666667</c:v>
                </c:pt>
                <c:pt idx="6">
                  <c:v>3285</c:v>
                </c:pt>
                <c:pt idx="7">
                  <c:v>2700</c:v>
                </c:pt>
                <c:pt idx="8">
                  <c:v>2323.3333333333335</c:v>
                </c:pt>
                <c:pt idx="9">
                  <c:v>2065.7142857142858</c:v>
                </c:pt>
                <c:pt idx="10">
                  <c:v>1882.5</c:v>
                </c:pt>
                <c:pt idx="11">
                  <c:v>1748.8888888888889</c:v>
                </c:pt>
                <c:pt idx="12">
                  <c:v>1650</c:v>
                </c:pt>
                <c:pt idx="13">
                  <c:v>1576.3636363636365</c:v>
                </c:pt>
                <c:pt idx="14">
                  <c:v>1521.6666666666667</c:v>
                </c:pt>
                <c:pt idx="15">
                  <c:v>1481.5384615384614</c:v>
                </c:pt>
                <c:pt idx="16">
                  <c:v>1452.8571428571429</c:v>
                </c:pt>
                <c:pt idx="17">
                  <c:v>1433.3333333333335</c:v>
                </c:pt>
                <c:pt idx="18">
                  <c:v>1421.25</c:v>
                </c:pt>
                <c:pt idx="19">
                  <c:v>1415.294117647059</c:v>
                </c:pt>
                <c:pt idx="20">
                  <c:v>1414.4444444444443</c:v>
                </c:pt>
                <c:pt idx="21">
                  <c:v>1417.8947368421054</c:v>
                </c:pt>
                <c:pt idx="22">
                  <c:v>1425</c:v>
                </c:pt>
                <c:pt idx="23">
                  <c:v>1435.2380952380952</c:v>
                </c:pt>
                <c:pt idx="24">
                  <c:v>1448.1818181818182</c:v>
                </c:pt>
                <c:pt idx="25">
                  <c:v>1463.478260869565</c:v>
                </c:pt>
                <c:pt idx="26">
                  <c:v>1480.8333333333335</c:v>
                </c:pt>
                <c:pt idx="27">
                  <c:v>1500</c:v>
                </c:pt>
                <c:pt idx="28">
                  <c:v>1520.7692307692307</c:v>
                </c:pt>
                <c:pt idx="29">
                  <c:v>1542.962962962963</c:v>
                </c:pt>
                <c:pt idx="30">
                  <c:v>1566.4285714285716</c:v>
                </c:pt>
                <c:pt idx="31">
                  <c:v>1591.0344827586207</c:v>
                </c:pt>
                <c:pt idx="32">
                  <c:v>1616.6666666666667</c:v>
                </c:pt>
                <c:pt idx="33">
                  <c:v>1643.2258064516129</c:v>
                </c:pt>
                <c:pt idx="34">
                  <c:v>1670.625</c:v>
                </c:pt>
                <c:pt idx="35">
                  <c:v>1698.7878787878788</c:v>
                </c:pt>
                <c:pt idx="36">
                  <c:v>1727.6470588235295</c:v>
                </c:pt>
                <c:pt idx="37">
                  <c:v>1757.1428571428571</c:v>
                </c:pt>
                <c:pt idx="38">
                  <c:v>1787.2222222222222</c:v>
                </c:pt>
                <c:pt idx="39">
                  <c:v>1817.8378378378379</c:v>
                </c:pt>
                <c:pt idx="40">
                  <c:v>1848.9473684210527</c:v>
                </c:pt>
                <c:pt idx="41">
                  <c:v>1880.5128205128206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E4E-4C2F-B4A1-07533F11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14840"/>
        <c:axId val="376215160"/>
      </c:scatterChart>
      <c:valAx>
        <c:axId val="376214840"/>
        <c:scaling>
          <c:orientation val="minMax"/>
          <c:max val="8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Quantity of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15160"/>
        <c:crosses val="autoZero"/>
        <c:crossBetween val="midCat"/>
      </c:valAx>
      <c:valAx>
        <c:axId val="37621516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Cost</a:t>
                </a:r>
              </a:p>
            </c:rich>
          </c:tx>
          <c:layout>
            <c:manualLayout>
              <c:xMode val="edge"/>
              <c:yMode val="edge"/>
              <c:x val="2.5154398047332081E-2"/>
              <c:y val="0.32399094953894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14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'Ice Cream'!$T$8</c:f>
              <c:strCache>
                <c:ptCount val="1"/>
                <c:pt idx="0">
                  <c:v>Total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'Ice Cream'!$O$9:$O$68</c:f>
              <c:numCache>
                <c:formatCode>_-* #,##0_-;\-* #,##0_-;_-* "-"??_-;_-@_-</c:formatCode>
                <c:ptCount val="60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1400</c:v>
                </c:pt>
                <c:pt idx="10">
                  <c:v>1600</c:v>
                </c:pt>
                <c:pt idx="11">
                  <c:v>1800</c:v>
                </c:pt>
                <c:pt idx="12">
                  <c:v>2000</c:v>
                </c:pt>
                <c:pt idx="13">
                  <c:v>2200</c:v>
                </c:pt>
                <c:pt idx="14">
                  <c:v>2400</c:v>
                </c:pt>
                <c:pt idx="15">
                  <c:v>2600</c:v>
                </c:pt>
                <c:pt idx="16">
                  <c:v>2800</c:v>
                </c:pt>
                <c:pt idx="17">
                  <c:v>3000</c:v>
                </c:pt>
                <c:pt idx="18">
                  <c:v>3200</c:v>
                </c:pt>
                <c:pt idx="19">
                  <c:v>3400</c:v>
                </c:pt>
                <c:pt idx="20">
                  <c:v>3600</c:v>
                </c:pt>
                <c:pt idx="21">
                  <c:v>3800</c:v>
                </c:pt>
                <c:pt idx="22">
                  <c:v>4000</c:v>
                </c:pt>
                <c:pt idx="23">
                  <c:v>4200</c:v>
                </c:pt>
                <c:pt idx="24">
                  <c:v>4400</c:v>
                </c:pt>
                <c:pt idx="25">
                  <c:v>4600</c:v>
                </c:pt>
                <c:pt idx="26">
                  <c:v>4800</c:v>
                </c:pt>
                <c:pt idx="27">
                  <c:v>5000</c:v>
                </c:pt>
                <c:pt idx="28">
                  <c:v>5200</c:v>
                </c:pt>
                <c:pt idx="29">
                  <c:v>5400</c:v>
                </c:pt>
                <c:pt idx="30">
                  <c:v>5600</c:v>
                </c:pt>
                <c:pt idx="31">
                  <c:v>5800</c:v>
                </c:pt>
                <c:pt idx="32">
                  <c:v>6000</c:v>
                </c:pt>
                <c:pt idx="33">
                  <c:v>6200</c:v>
                </c:pt>
                <c:pt idx="34">
                  <c:v>6400</c:v>
                </c:pt>
                <c:pt idx="35">
                  <c:v>6600</c:v>
                </c:pt>
                <c:pt idx="36">
                  <c:v>6800</c:v>
                </c:pt>
                <c:pt idx="37">
                  <c:v>7000</c:v>
                </c:pt>
                <c:pt idx="38">
                  <c:v>7200</c:v>
                </c:pt>
                <c:pt idx="39">
                  <c:v>7400</c:v>
                </c:pt>
                <c:pt idx="40">
                  <c:v>7600</c:v>
                </c:pt>
                <c:pt idx="41">
                  <c:v>7800</c:v>
                </c:pt>
                <c:pt idx="42">
                  <c:v>8000</c:v>
                </c:pt>
                <c:pt idx="43">
                  <c:v>8200</c:v>
                </c:pt>
                <c:pt idx="44">
                  <c:v>8400</c:v>
                </c:pt>
                <c:pt idx="45">
                  <c:v>8600</c:v>
                </c:pt>
                <c:pt idx="46">
                  <c:v>8800</c:v>
                </c:pt>
                <c:pt idx="47">
                  <c:v>9000</c:v>
                </c:pt>
                <c:pt idx="48">
                  <c:v>9200</c:v>
                </c:pt>
                <c:pt idx="49">
                  <c:v>9400</c:v>
                </c:pt>
                <c:pt idx="50">
                  <c:v>9600</c:v>
                </c:pt>
                <c:pt idx="51">
                  <c:v>9800</c:v>
                </c:pt>
                <c:pt idx="52">
                  <c:v>10000</c:v>
                </c:pt>
                <c:pt idx="53">
                  <c:v>10200</c:v>
                </c:pt>
                <c:pt idx="54">
                  <c:v>10400</c:v>
                </c:pt>
                <c:pt idx="55">
                  <c:v>10600</c:v>
                </c:pt>
                <c:pt idx="56">
                  <c:v>10800</c:v>
                </c:pt>
                <c:pt idx="57">
                  <c:v>11000</c:v>
                </c:pt>
                <c:pt idx="58">
                  <c:v>11200</c:v>
                </c:pt>
                <c:pt idx="59">
                  <c:v>11400</c:v>
                </c:pt>
              </c:numCache>
            </c:numRef>
          </c:cat>
          <c:val>
            <c:numRef>
              <c:f>'Ice Cream'!$T$9:$T$68</c:f>
              <c:numCache>
                <c:formatCode>_-* #,##0_-;\-* #,##0_-;_-* "-"??_-;_-@_-</c:formatCode>
                <c:ptCount val="60"/>
                <c:pt idx="0">
                  <c:v>110006</c:v>
                </c:pt>
                <c:pt idx="1">
                  <c:v>60011</c:v>
                </c:pt>
                <c:pt idx="2">
                  <c:v>35021</c:v>
                </c:pt>
                <c:pt idx="3">
                  <c:v>22541</c:v>
                </c:pt>
                <c:pt idx="4">
                  <c:v>16331</c:v>
                </c:pt>
                <c:pt idx="5">
                  <c:v>14287.666666666668</c:v>
                </c:pt>
                <c:pt idx="6">
                  <c:v>13286</c:v>
                </c:pt>
                <c:pt idx="7">
                  <c:v>12701</c:v>
                </c:pt>
                <c:pt idx="8">
                  <c:v>12324.333333333334</c:v>
                </c:pt>
                <c:pt idx="9">
                  <c:v>12066.714285714286</c:v>
                </c:pt>
                <c:pt idx="10">
                  <c:v>11883.5</c:v>
                </c:pt>
                <c:pt idx="11">
                  <c:v>11749.888888888889</c:v>
                </c:pt>
                <c:pt idx="12">
                  <c:v>11651</c:v>
                </c:pt>
                <c:pt idx="13">
                  <c:v>11577.363636363636</c:v>
                </c:pt>
                <c:pt idx="14">
                  <c:v>11522.666666666666</c:v>
                </c:pt>
                <c:pt idx="15">
                  <c:v>10982.488461538462</c:v>
                </c:pt>
                <c:pt idx="16">
                  <c:v>10953.807142857142</c:v>
                </c:pt>
                <c:pt idx="17">
                  <c:v>10934.283333333333</c:v>
                </c:pt>
                <c:pt idx="18">
                  <c:v>10922.2</c:v>
                </c:pt>
                <c:pt idx="19">
                  <c:v>10916.244117647058</c:v>
                </c:pt>
                <c:pt idx="20">
                  <c:v>10915.394444444444</c:v>
                </c:pt>
                <c:pt idx="21">
                  <c:v>10918.844736842106</c:v>
                </c:pt>
                <c:pt idx="22">
                  <c:v>10925.95</c:v>
                </c:pt>
                <c:pt idx="23">
                  <c:v>10936.188095238096</c:v>
                </c:pt>
                <c:pt idx="24">
                  <c:v>10949.131818181819</c:v>
                </c:pt>
                <c:pt idx="25">
                  <c:v>10964.428260869565</c:v>
                </c:pt>
                <c:pt idx="26">
                  <c:v>10981.783333333333</c:v>
                </c:pt>
                <c:pt idx="27">
                  <c:v>10500.9</c:v>
                </c:pt>
                <c:pt idx="28">
                  <c:v>10521.66923076923</c:v>
                </c:pt>
                <c:pt idx="29">
                  <c:v>10543.862962962963</c:v>
                </c:pt>
                <c:pt idx="30">
                  <c:v>10567.328571428572</c:v>
                </c:pt>
                <c:pt idx="31">
                  <c:v>10591.934482758621</c:v>
                </c:pt>
                <c:pt idx="32">
                  <c:v>10617.566666666666</c:v>
                </c:pt>
                <c:pt idx="33">
                  <c:v>10644.125806451613</c:v>
                </c:pt>
                <c:pt idx="34">
                  <c:v>10671.525</c:v>
                </c:pt>
                <c:pt idx="35">
                  <c:v>10699.68787878788</c:v>
                </c:pt>
                <c:pt idx="36">
                  <c:v>10728.547058823529</c:v>
                </c:pt>
                <c:pt idx="37">
                  <c:v>10758.042857142857</c:v>
                </c:pt>
                <c:pt idx="38">
                  <c:v>10788.122222222222</c:v>
                </c:pt>
                <c:pt idx="39">
                  <c:v>10818.737837837838</c:v>
                </c:pt>
                <c:pt idx="40">
                  <c:v>10849.847368421053</c:v>
                </c:pt>
                <c:pt idx="41">
                  <c:v>10881.41282051282</c:v>
                </c:pt>
                <c:pt idx="42">
                  <c:v>10913.4</c:v>
                </c:pt>
                <c:pt idx="43">
                  <c:v>10945.778048780488</c:v>
                </c:pt>
                <c:pt idx="44">
                  <c:v>10978.519047619047</c:v>
                </c:pt>
                <c:pt idx="45">
                  <c:v>11011.597674418605</c:v>
                </c:pt>
                <c:pt idx="46">
                  <c:v>11044.99090909091</c:v>
                </c:pt>
                <c:pt idx="47">
                  <c:v>11078.677777777779</c:v>
                </c:pt>
                <c:pt idx="48">
                  <c:v>11112.639130434782</c:v>
                </c:pt>
                <c:pt idx="49">
                  <c:v>11146.85744680851</c:v>
                </c:pt>
                <c:pt idx="50">
                  <c:v>11181.316666666666</c:v>
                </c:pt>
                <c:pt idx="51">
                  <c:v>11216.002040816325</c:v>
                </c:pt>
                <c:pt idx="52">
                  <c:v>10750.85</c:v>
                </c:pt>
                <c:pt idx="53">
                  <c:v>10785.948039215686</c:v>
                </c:pt>
                <c:pt idx="54">
                  <c:v>10821.234615384616</c:v>
                </c:pt>
                <c:pt idx="55">
                  <c:v>10856.699056603773</c:v>
                </c:pt>
                <c:pt idx="56">
                  <c:v>10892.331481481482</c:v>
                </c:pt>
                <c:pt idx="57">
                  <c:v>10928.122727272726</c:v>
                </c:pt>
                <c:pt idx="58">
                  <c:v>10964.064285714285</c:v>
                </c:pt>
                <c:pt idx="59">
                  <c:v>11000.148245614035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B-4F7A-BF3C-2B98717AE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83352"/>
        <c:axId val="542784312"/>
      </c:lineChart>
      <c:catAx>
        <c:axId val="542783352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84312"/>
        <c:crosses val="autoZero"/>
        <c:auto val="1"/>
        <c:lblAlgn val="ctr"/>
        <c:lblOffset val="100"/>
        <c:noMultiLvlLbl val="0"/>
      </c:catAx>
      <c:valAx>
        <c:axId val="54278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83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Cost - Price Break Model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cat>
            <c:numRef>
              <c:f>'Ice Cream'!$O$16:$O$66</c:f>
              <c:numCache>
                <c:formatCode>_-* #,##0_-;\-* #,##0_-;_-* "-"??_-;_-@_-</c:formatCode>
                <c:ptCount val="51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1600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2400</c:v>
                </c:pt>
                <c:pt idx="8">
                  <c:v>2600</c:v>
                </c:pt>
                <c:pt idx="9">
                  <c:v>2800</c:v>
                </c:pt>
                <c:pt idx="10">
                  <c:v>3000</c:v>
                </c:pt>
                <c:pt idx="11">
                  <c:v>3200</c:v>
                </c:pt>
                <c:pt idx="12">
                  <c:v>3400</c:v>
                </c:pt>
                <c:pt idx="13">
                  <c:v>3600</c:v>
                </c:pt>
                <c:pt idx="14">
                  <c:v>3800</c:v>
                </c:pt>
                <c:pt idx="15">
                  <c:v>4000</c:v>
                </c:pt>
                <c:pt idx="16">
                  <c:v>4200</c:v>
                </c:pt>
                <c:pt idx="17">
                  <c:v>4400</c:v>
                </c:pt>
                <c:pt idx="18">
                  <c:v>4600</c:v>
                </c:pt>
                <c:pt idx="19">
                  <c:v>4800</c:v>
                </c:pt>
                <c:pt idx="20">
                  <c:v>5000</c:v>
                </c:pt>
                <c:pt idx="21">
                  <c:v>5200</c:v>
                </c:pt>
                <c:pt idx="22">
                  <c:v>5400</c:v>
                </c:pt>
                <c:pt idx="23">
                  <c:v>5600</c:v>
                </c:pt>
                <c:pt idx="24">
                  <c:v>5800</c:v>
                </c:pt>
                <c:pt idx="25">
                  <c:v>6000</c:v>
                </c:pt>
                <c:pt idx="26">
                  <c:v>6200</c:v>
                </c:pt>
                <c:pt idx="27">
                  <c:v>6400</c:v>
                </c:pt>
                <c:pt idx="28">
                  <c:v>6600</c:v>
                </c:pt>
                <c:pt idx="29">
                  <c:v>6800</c:v>
                </c:pt>
                <c:pt idx="30">
                  <c:v>7000</c:v>
                </c:pt>
                <c:pt idx="31">
                  <c:v>7200</c:v>
                </c:pt>
                <c:pt idx="32">
                  <c:v>7400</c:v>
                </c:pt>
                <c:pt idx="33">
                  <c:v>7600</c:v>
                </c:pt>
                <c:pt idx="34">
                  <c:v>7800</c:v>
                </c:pt>
                <c:pt idx="35">
                  <c:v>8000</c:v>
                </c:pt>
                <c:pt idx="36">
                  <c:v>8200</c:v>
                </c:pt>
                <c:pt idx="37">
                  <c:v>8400</c:v>
                </c:pt>
                <c:pt idx="38">
                  <c:v>8600</c:v>
                </c:pt>
                <c:pt idx="39">
                  <c:v>8800</c:v>
                </c:pt>
                <c:pt idx="40">
                  <c:v>9000</c:v>
                </c:pt>
                <c:pt idx="41">
                  <c:v>9200</c:v>
                </c:pt>
                <c:pt idx="42">
                  <c:v>9400</c:v>
                </c:pt>
                <c:pt idx="43">
                  <c:v>9600</c:v>
                </c:pt>
                <c:pt idx="44">
                  <c:v>9800</c:v>
                </c:pt>
                <c:pt idx="45">
                  <c:v>10000</c:v>
                </c:pt>
                <c:pt idx="46">
                  <c:v>10200</c:v>
                </c:pt>
                <c:pt idx="47">
                  <c:v>10400</c:v>
                </c:pt>
                <c:pt idx="48">
                  <c:v>10600</c:v>
                </c:pt>
                <c:pt idx="49">
                  <c:v>10800</c:v>
                </c:pt>
                <c:pt idx="50">
                  <c:v>11000</c:v>
                </c:pt>
              </c:numCache>
            </c:numRef>
          </c:cat>
          <c:val>
            <c:numRef>
              <c:f>'Ice Cream'!$T$16:$T$66</c:f>
              <c:numCache>
                <c:formatCode>_-* #,##0_-;\-* #,##0_-;_-* "-"??_-;_-@_-</c:formatCode>
                <c:ptCount val="51"/>
                <c:pt idx="0">
                  <c:v>12701</c:v>
                </c:pt>
                <c:pt idx="1">
                  <c:v>12324.333333333334</c:v>
                </c:pt>
                <c:pt idx="2">
                  <c:v>12066.714285714286</c:v>
                </c:pt>
                <c:pt idx="3">
                  <c:v>11883.5</c:v>
                </c:pt>
                <c:pt idx="4">
                  <c:v>11749.888888888889</c:v>
                </c:pt>
                <c:pt idx="5">
                  <c:v>11651</c:v>
                </c:pt>
                <c:pt idx="6">
                  <c:v>11577.363636363636</c:v>
                </c:pt>
                <c:pt idx="7">
                  <c:v>11522.666666666666</c:v>
                </c:pt>
                <c:pt idx="8">
                  <c:v>10982.488461538462</c:v>
                </c:pt>
                <c:pt idx="9">
                  <c:v>10953.807142857142</c:v>
                </c:pt>
                <c:pt idx="10">
                  <c:v>10934.283333333333</c:v>
                </c:pt>
                <c:pt idx="11">
                  <c:v>10922.2</c:v>
                </c:pt>
                <c:pt idx="12">
                  <c:v>10916.244117647058</c:v>
                </c:pt>
                <c:pt idx="13">
                  <c:v>10915.394444444444</c:v>
                </c:pt>
                <c:pt idx="14">
                  <c:v>10918.844736842106</c:v>
                </c:pt>
                <c:pt idx="15">
                  <c:v>10925.95</c:v>
                </c:pt>
                <c:pt idx="16">
                  <c:v>10936.188095238096</c:v>
                </c:pt>
                <c:pt idx="17">
                  <c:v>10949.131818181819</c:v>
                </c:pt>
                <c:pt idx="18">
                  <c:v>10964.428260869565</c:v>
                </c:pt>
                <c:pt idx="19">
                  <c:v>10981.783333333333</c:v>
                </c:pt>
                <c:pt idx="20">
                  <c:v>10500.9</c:v>
                </c:pt>
                <c:pt idx="21">
                  <c:v>10521.66923076923</c:v>
                </c:pt>
                <c:pt idx="22">
                  <c:v>10543.862962962963</c:v>
                </c:pt>
                <c:pt idx="23">
                  <c:v>10567.328571428572</c:v>
                </c:pt>
                <c:pt idx="24">
                  <c:v>10591.934482758621</c:v>
                </c:pt>
                <c:pt idx="25">
                  <c:v>10617.566666666666</c:v>
                </c:pt>
                <c:pt idx="26">
                  <c:v>10644.125806451613</c:v>
                </c:pt>
                <c:pt idx="27">
                  <c:v>10671.525</c:v>
                </c:pt>
                <c:pt idx="28">
                  <c:v>10699.68787878788</c:v>
                </c:pt>
                <c:pt idx="29">
                  <c:v>10728.547058823529</c:v>
                </c:pt>
                <c:pt idx="30">
                  <c:v>10758.042857142857</c:v>
                </c:pt>
                <c:pt idx="31">
                  <c:v>10788.122222222222</c:v>
                </c:pt>
                <c:pt idx="32">
                  <c:v>10818.737837837838</c:v>
                </c:pt>
                <c:pt idx="33">
                  <c:v>10849.847368421053</c:v>
                </c:pt>
                <c:pt idx="34">
                  <c:v>10881.41282051282</c:v>
                </c:pt>
                <c:pt idx="35">
                  <c:v>10913.4</c:v>
                </c:pt>
                <c:pt idx="36">
                  <c:v>10945.778048780488</c:v>
                </c:pt>
                <c:pt idx="37">
                  <c:v>10978.519047619047</c:v>
                </c:pt>
                <c:pt idx="38">
                  <c:v>11011.597674418605</c:v>
                </c:pt>
                <c:pt idx="39">
                  <c:v>11044.99090909091</c:v>
                </c:pt>
                <c:pt idx="40">
                  <c:v>11078.677777777779</c:v>
                </c:pt>
                <c:pt idx="41">
                  <c:v>11112.639130434782</c:v>
                </c:pt>
                <c:pt idx="42">
                  <c:v>11146.85744680851</c:v>
                </c:pt>
                <c:pt idx="43">
                  <c:v>11181.316666666666</c:v>
                </c:pt>
                <c:pt idx="44">
                  <c:v>11216.002040816325</c:v>
                </c:pt>
                <c:pt idx="45">
                  <c:v>10750.85</c:v>
                </c:pt>
                <c:pt idx="46">
                  <c:v>10785.948039215686</c:v>
                </c:pt>
                <c:pt idx="47">
                  <c:v>10821.234615384616</c:v>
                </c:pt>
                <c:pt idx="48">
                  <c:v>10856.699056603773</c:v>
                </c:pt>
                <c:pt idx="49">
                  <c:v>10892.331481481482</c:v>
                </c:pt>
                <c:pt idx="50">
                  <c:v>10928.122727272726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33-4F6A-8C60-C5ED5E2C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663800"/>
        <c:axId val="562666360"/>
      </c:lineChart>
      <c:catAx>
        <c:axId val="56266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Order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6360"/>
        <c:crosses val="autoZero"/>
        <c:auto val="1"/>
        <c:lblAlgn val="ctr"/>
        <c:lblOffset val="100"/>
        <c:noMultiLvlLbl val="0"/>
      </c:catAx>
      <c:valAx>
        <c:axId val="5626663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Cost p.a.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3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Cost - Price Break Model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cat>
            <c:numRef>
              <c:f>'Ice Cream'!$O$16:$O$66</c:f>
              <c:numCache>
                <c:formatCode>_-* #,##0_-;\-* #,##0_-;_-* "-"??_-;_-@_-</c:formatCode>
                <c:ptCount val="51"/>
                <c:pt idx="0">
                  <c:v>1000</c:v>
                </c:pt>
                <c:pt idx="1">
                  <c:v>1200</c:v>
                </c:pt>
                <c:pt idx="2">
                  <c:v>1400</c:v>
                </c:pt>
                <c:pt idx="3">
                  <c:v>1600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2400</c:v>
                </c:pt>
                <c:pt idx="8">
                  <c:v>2600</c:v>
                </c:pt>
                <c:pt idx="9">
                  <c:v>2800</c:v>
                </c:pt>
                <c:pt idx="10">
                  <c:v>3000</c:v>
                </c:pt>
                <c:pt idx="11">
                  <c:v>3200</c:v>
                </c:pt>
                <c:pt idx="12">
                  <c:v>3400</c:v>
                </c:pt>
                <c:pt idx="13">
                  <c:v>3600</c:v>
                </c:pt>
                <c:pt idx="14">
                  <c:v>3800</c:v>
                </c:pt>
                <c:pt idx="15">
                  <c:v>4000</c:v>
                </c:pt>
                <c:pt idx="16">
                  <c:v>4200</c:v>
                </c:pt>
                <c:pt idx="17">
                  <c:v>4400</c:v>
                </c:pt>
                <c:pt idx="18">
                  <c:v>4600</c:v>
                </c:pt>
                <c:pt idx="19">
                  <c:v>4800</c:v>
                </c:pt>
                <c:pt idx="20">
                  <c:v>5000</c:v>
                </c:pt>
                <c:pt idx="21">
                  <c:v>5200</c:v>
                </c:pt>
                <c:pt idx="22">
                  <c:v>5400</c:v>
                </c:pt>
                <c:pt idx="23">
                  <c:v>5600</c:v>
                </c:pt>
                <c:pt idx="24">
                  <c:v>5800</c:v>
                </c:pt>
                <c:pt idx="25">
                  <c:v>6000</c:v>
                </c:pt>
                <c:pt idx="26">
                  <c:v>6200</c:v>
                </c:pt>
                <c:pt idx="27">
                  <c:v>6400</c:v>
                </c:pt>
                <c:pt idx="28">
                  <c:v>6600</c:v>
                </c:pt>
                <c:pt idx="29">
                  <c:v>6800</c:v>
                </c:pt>
                <c:pt idx="30">
                  <c:v>7000</c:v>
                </c:pt>
                <c:pt idx="31">
                  <c:v>7200</c:v>
                </c:pt>
                <c:pt idx="32">
                  <c:v>7400</c:v>
                </c:pt>
                <c:pt idx="33">
                  <c:v>7600</c:v>
                </c:pt>
                <c:pt idx="34">
                  <c:v>7800</c:v>
                </c:pt>
                <c:pt idx="35">
                  <c:v>8000</c:v>
                </c:pt>
                <c:pt idx="36">
                  <c:v>8200</c:v>
                </c:pt>
                <c:pt idx="37">
                  <c:v>8400</c:v>
                </c:pt>
                <c:pt idx="38">
                  <c:v>8600</c:v>
                </c:pt>
                <c:pt idx="39">
                  <c:v>8800</c:v>
                </c:pt>
                <c:pt idx="40">
                  <c:v>9000</c:v>
                </c:pt>
                <c:pt idx="41">
                  <c:v>9200</c:v>
                </c:pt>
                <c:pt idx="42">
                  <c:v>9400</c:v>
                </c:pt>
                <c:pt idx="43">
                  <c:v>9600</c:v>
                </c:pt>
                <c:pt idx="44">
                  <c:v>9800</c:v>
                </c:pt>
                <c:pt idx="45">
                  <c:v>10000</c:v>
                </c:pt>
                <c:pt idx="46">
                  <c:v>10200</c:v>
                </c:pt>
                <c:pt idx="47">
                  <c:v>10400</c:v>
                </c:pt>
                <c:pt idx="48">
                  <c:v>10600</c:v>
                </c:pt>
                <c:pt idx="49">
                  <c:v>10800</c:v>
                </c:pt>
                <c:pt idx="50">
                  <c:v>11000</c:v>
                </c:pt>
              </c:numCache>
            </c:numRef>
          </c:cat>
          <c:val>
            <c:numRef>
              <c:f>'Ice Cream'!$T$16:$T$66</c:f>
              <c:numCache>
                <c:formatCode>_-* #,##0_-;\-* #,##0_-;_-* "-"??_-;_-@_-</c:formatCode>
                <c:ptCount val="51"/>
                <c:pt idx="0">
                  <c:v>12701</c:v>
                </c:pt>
                <c:pt idx="1">
                  <c:v>12324.333333333334</c:v>
                </c:pt>
                <c:pt idx="2">
                  <c:v>12066.714285714286</c:v>
                </c:pt>
                <c:pt idx="3">
                  <c:v>11883.5</c:v>
                </c:pt>
                <c:pt idx="4">
                  <c:v>11749.888888888889</c:v>
                </c:pt>
                <c:pt idx="5">
                  <c:v>11651</c:v>
                </c:pt>
                <c:pt idx="6">
                  <c:v>11577.363636363636</c:v>
                </c:pt>
                <c:pt idx="7">
                  <c:v>11522.666666666666</c:v>
                </c:pt>
                <c:pt idx="8">
                  <c:v>10982.488461538462</c:v>
                </c:pt>
                <c:pt idx="9">
                  <c:v>10953.807142857142</c:v>
                </c:pt>
                <c:pt idx="10">
                  <c:v>10934.283333333333</c:v>
                </c:pt>
                <c:pt idx="11">
                  <c:v>10922.2</c:v>
                </c:pt>
                <c:pt idx="12">
                  <c:v>10916.244117647058</c:v>
                </c:pt>
                <c:pt idx="13">
                  <c:v>10915.394444444444</c:v>
                </c:pt>
                <c:pt idx="14">
                  <c:v>10918.844736842106</c:v>
                </c:pt>
                <c:pt idx="15">
                  <c:v>10925.95</c:v>
                </c:pt>
                <c:pt idx="16">
                  <c:v>10936.188095238096</c:v>
                </c:pt>
                <c:pt idx="17">
                  <c:v>10949.131818181819</c:v>
                </c:pt>
                <c:pt idx="18">
                  <c:v>10964.428260869565</c:v>
                </c:pt>
                <c:pt idx="19">
                  <c:v>10981.783333333333</c:v>
                </c:pt>
                <c:pt idx="20">
                  <c:v>10500.9</c:v>
                </c:pt>
                <c:pt idx="21">
                  <c:v>10521.66923076923</c:v>
                </c:pt>
                <c:pt idx="22">
                  <c:v>10543.862962962963</c:v>
                </c:pt>
                <c:pt idx="23">
                  <c:v>10567.328571428572</c:v>
                </c:pt>
                <c:pt idx="24">
                  <c:v>10591.934482758621</c:v>
                </c:pt>
                <c:pt idx="25">
                  <c:v>10617.566666666666</c:v>
                </c:pt>
                <c:pt idx="26">
                  <c:v>10644.125806451613</c:v>
                </c:pt>
                <c:pt idx="27">
                  <c:v>10671.525</c:v>
                </c:pt>
                <c:pt idx="28">
                  <c:v>10699.68787878788</c:v>
                </c:pt>
                <c:pt idx="29">
                  <c:v>10728.547058823529</c:v>
                </c:pt>
                <c:pt idx="30">
                  <c:v>10758.042857142857</c:v>
                </c:pt>
                <c:pt idx="31">
                  <c:v>10788.122222222222</c:v>
                </c:pt>
                <c:pt idx="32">
                  <c:v>10818.737837837838</c:v>
                </c:pt>
                <c:pt idx="33">
                  <c:v>10849.847368421053</c:v>
                </c:pt>
                <c:pt idx="34">
                  <c:v>10881.41282051282</c:v>
                </c:pt>
                <c:pt idx="35">
                  <c:v>10913.4</c:v>
                </c:pt>
                <c:pt idx="36">
                  <c:v>10945.778048780488</c:v>
                </c:pt>
                <c:pt idx="37">
                  <c:v>10978.519047619047</c:v>
                </c:pt>
                <c:pt idx="38">
                  <c:v>11011.597674418605</c:v>
                </c:pt>
                <c:pt idx="39">
                  <c:v>11044.99090909091</c:v>
                </c:pt>
                <c:pt idx="40">
                  <c:v>11078.677777777779</c:v>
                </c:pt>
                <c:pt idx="41">
                  <c:v>11112.639130434782</c:v>
                </c:pt>
                <c:pt idx="42">
                  <c:v>11146.85744680851</c:v>
                </c:pt>
                <c:pt idx="43">
                  <c:v>11181.316666666666</c:v>
                </c:pt>
                <c:pt idx="44">
                  <c:v>11216.002040816325</c:v>
                </c:pt>
                <c:pt idx="45">
                  <c:v>10750.85</c:v>
                </c:pt>
                <c:pt idx="46">
                  <c:v>10785.948039215686</c:v>
                </c:pt>
                <c:pt idx="47">
                  <c:v>10821.234615384616</c:v>
                </c:pt>
                <c:pt idx="48">
                  <c:v>10856.699056603773</c:v>
                </c:pt>
                <c:pt idx="49">
                  <c:v>10892.331481481482</c:v>
                </c:pt>
                <c:pt idx="50">
                  <c:v>10928.122727272726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E34-A608-7B35FAC43C33}"/>
            </c:ext>
          </c:extLst>
        </c:ser>
        <c:ser>
          <c:idx val="1"/>
          <c:order val="1"/>
          <c:tx>
            <c:strRef>
              <c:f>'Ice Cream'!$V$8</c:f>
              <c:strCache>
                <c:ptCount val="1"/>
                <c:pt idx="0">
                  <c:v>Total Cost @ $1</c:v>
                </c:pt>
              </c:strCache>
            </c:strRef>
          </c:tx>
          <c:spPr>
            <a:ln>
              <a:solidFill>
                <a:srgbClr val="23A548"/>
              </a:solidFill>
            </a:ln>
          </c:spPr>
          <c:marker>
            <c:symbol val="none"/>
          </c:marker>
          <c:val>
            <c:numRef>
              <c:f>'Ice Cream'!$V$16:$V$66</c:f>
              <c:numCache>
                <c:formatCode>_-* #,##0_-;\-* #,##0_-;_-* "-"??_-;_-@_-</c:formatCode>
                <c:ptCount val="51"/>
                <c:pt idx="0">
                  <c:v>12700</c:v>
                </c:pt>
                <c:pt idx="1">
                  <c:v>12323.333333333334</c:v>
                </c:pt>
                <c:pt idx="2">
                  <c:v>12065.714285714286</c:v>
                </c:pt>
                <c:pt idx="3">
                  <c:v>11882.5</c:v>
                </c:pt>
                <c:pt idx="4">
                  <c:v>11748.888888888889</c:v>
                </c:pt>
                <c:pt idx="5">
                  <c:v>11650</c:v>
                </c:pt>
                <c:pt idx="6">
                  <c:v>11576.363636363636</c:v>
                </c:pt>
                <c:pt idx="7">
                  <c:v>11521.666666666666</c:v>
                </c:pt>
                <c:pt idx="8">
                  <c:v>11481.538461538461</c:v>
                </c:pt>
                <c:pt idx="9">
                  <c:v>11452.857142857143</c:v>
                </c:pt>
                <c:pt idx="10">
                  <c:v>11433.333333333334</c:v>
                </c:pt>
                <c:pt idx="11">
                  <c:v>11421.25</c:v>
                </c:pt>
                <c:pt idx="12">
                  <c:v>11415.294117647059</c:v>
                </c:pt>
                <c:pt idx="13">
                  <c:v>11414.444444444445</c:v>
                </c:pt>
                <c:pt idx="14">
                  <c:v>11417.894736842105</c:v>
                </c:pt>
                <c:pt idx="15">
                  <c:v>11425</c:v>
                </c:pt>
                <c:pt idx="16">
                  <c:v>11435.238095238095</c:v>
                </c:pt>
                <c:pt idx="17">
                  <c:v>11448.181818181818</c:v>
                </c:pt>
                <c:pt idx="18">
                  <c:v>11463.478260869564</c:v>
                </c:pt>
                <c:pt idx="19">
                  <c:v>11480.833333333334</c:v>
                </c:pt>
                <c:pt idx="20">
                  <c:v>11500</c:v>
                </c:pt>
                <c:pt idx="21">
                  <c:v>11520.76923076923</c:v>
                </c:pt>
                <c:pt idx="22">
                  <c:v>11542.962962962964</c:v>
                </c:pt>
                <c:pt idx="23">
                  <c:v>11566.428571428572</c:v>
                </c:pt>
                <c:pt idx="24">
                  <c:v>11591.034482758621</c:v>
                </c:pt>
                <c:pt idx="25">
                  <c:v>11616.666666666666</c:v>
                </c:pt>
                <c:pt idx="26">
                  <c:v>11643.225806451614</c:v>
                </c:pt>
                <c:pt idx="27">
                  <c:v>11670.625</c:v>
                </c:pt>
                <c:pt idx="28">
                  <c:v>11698.787878787878</c:v>
                </c:pt>
                <c:pt idx="29">
                  <c:v>11727.64705882353</c:v>
                </c:pt>
                <c:pt idx="30">
                  <c:v>11757.142857142857</c:v>
                </c:pt>
                <c:pt idx="31">
                  <c:v>11787.222222222223</c:v>
                </c:pt>
                <c:pt idx="32">
                  <c:v>11817.837837837838</c:v>
                </c:pt>
                <c:pt idx="33">
                  <c:v>11848.947368421053</c:v>
                </c:pt>
                <c:pt idx="34">
                  <c:v>11880.51282051282</c:v>
                </c:pt>
                <c:pt idx="35">
                  <c:v>11912.5</c:v>
                </c:pt>
                <c:pt idx="36">
                  <c:v>11944.878048780487</c:v>
                </c:pt>
                <c:pt idx="37">
                  <c:v>11977.619047619048</c:v>
                </c:pt>
                <c:pt idx="38">
                  <c:v>12010.697674418605</c:v>
                </c:pt>
                <c:pt idx="39">
                  <c:v>12044.090909090908</c:v>
                </c:pt>
                <c:pt idx="40">
                  <c:v>12077.777777777777</c:v>
                </c:pt>
                <c:pt idx="41">
                  <c:v>12111.739130434782</c:v>
                </c:pt>
                <c:pt idx="42">
                  <c:v>12145.95744680851</c:v>
                </c:pt>
                <c:pt idx="43">
                  <c:v>12180.416666666666</c:v>
                </c:pt>
                <c:pt idx="44">
                  <c:v>12215.102040816328</c:v>
                </c:pt>
                <c:pt idx="45">
                  <c:v>12250</c:v>
                </c:pt>
                <c:pt idx="46">
                  <c:v>12285.098039215685</c:v>
                </c:pt>
                <c:pt idx="47">
                  <c:v>12320.384615384615</c:v>
                </c:pt>
                <c:pt idx="48">
                  <c:v>12355.849056603773</c:v>
                </c:pt>
                <c:pt idx="49">
                  <c:v>12391.481481481482</c:v>
                </c:pt>
                <c:pt idx="50">
                  <c:v>12427.272727272728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E34-A608-7B35FAC43C33}"/>
            </c:ext>
          </c:extLst>
        </c:ser>
        <c:ser>
          <c:idx val="2"/>
          <c:order val="2"/>
          <c:tx>
            <c:strRef>
              <c:f>'Ice Cream'!$W$8</c:f>
              <c:strCache>
                <c:ptCount val="1"/>
                <c:pt idx="0">
                  <c:v>Total Cost @ $0.95</c:v>
                </c:pt>
              </c:strCache>
            </c:strRef>
          </c:tx>
          <c:marker>
            <c:symbol val="none"/>
          </c:marker>
          <c:val>
            <c:numRef>
              <c:f>'Ice Cream'!$W$16:$W$66</c:f>
              <c:numCache>
                <c:formatCode>_-* #,##0_-;\-* #,##0_-;_-* "-"??_-;_-@_-</c:formatCode>
                <c:ptCount val="51"/>
                <c:pt idx="0">
                  <c:v>12200</c:v>
                </c:pt>
                <c:pt idx="1">
                  <c:v>11823.333333333334</c:v>
                </c:pt>
                <c:pt idx="2">
                  <c:v>11565.714285714286</c:v>
                </c:pt>
                <c:pt idx="3">
                  <c:v>11382.5</c:v>
                </c:pt>
                <c:pt idx="4">
                  <c:v>11248.888888888889</c:v>
                </c:pt>
                <c:pt idx="5">
                  <c:v>11150</c:v>
                </c:pt>
                <c:pt idx="6">
                  <c:v>11076.363636363636</c:v>
                </c:pt>
                <c:pt idx="7">
                  <c:v>11021.666666666666</c:v>
                </c:pt>
                <c:pt idx="8">
                  <c:v>10981.538461538461</c:v>
                </c:pt>
                <c:pt idx="9">
                  <c:v>10952.857142857143</c:v>
                </c:pt>
                <c:pt idx="10">
                  <c:v>10933.333333333334</c:v>
                </c:pt>
                <c:pt idx="11">
                  <c:v>10921.25</c:v>
                </c:pt>
                <c:pt idx="12">
                  <c:v>10915.294117647059</c:v>
                </c:pt>
                <c:pt idx="13">
                  <c:v>10914.444444444445</c:v>
                </c:pt>
                <c:pt idx="14">
                  <c:v>10917.894736842105</c:v>
                </c:pt>
                <c:pt idx="15">
                  <c:v>10925</c:v>
                </c:pt>
                <c:pt idx="16">
                  <c:v>10935.238095238095</c:v>
                </c:pt>
                <c:pt idx="17">
                  <c:v>10948.181818181818</c:v>
                </c:pt>
                <c:pt idx="18">
                  <c:v>10963.478260869564</c:v>
                </c:pt>
                <c:pt idx="19">
                  <c:v>10980.833333333334</c:v>
                </c:pt>
                <c:pt idx="20">
                  <c:v>11000</c:v>
                </c:pt>
                <c:pt idx="21">
                  <c:v>11020.76923076923</c:v>
                </c:pt>
                <c:pt idx="22">
                  <c:v>11042.962962962964</c:v>
                </c:pt>
                <c:pt idx="23">
                  <c:v>11066.428571428572</c:v>
                </c:pt>
                <c:pt idx="24">
                  <c:v>11091.034482758621</c:v>
                </c:pt>
                <c:pt idx="25">
                  <c:v>11116.666666666666</c:v>
                </c:pt>
                <c:pt idx="26">
                  <c:v>11143.225806451614</c:v>
                </c:pt>
                <c:pt idx="27">
                  <c:v>11170.625</c:v>
                </c:pt>
                <c:pt idx="28">
                  <c:v>11198.787878787878</c:v>
                </c:pt>
                <c:pt idx="29">
                  <c:v>11227.64705882353</c:v>
                </c:pt>
                <c:pt idx="30">
                  <c:v>11257.142857142857</c:v>
                </c:pt>
                <c:pt idx="31">
                  <c:v>11287.222222222223</c:v>
                </c:pt>
                <c:pt idx="32">
                  <c:v>11317.837837837838</c:v>
                </c:pt>
                <c:pt idx="33">
                  <c:v>11348.947368421053</c:v>
                </c:pt>
                <c:pt idx="34">
                  <c:v>11380.51282051282</c:v>
                </c:pt>
                <c:pt idx="35">
                  <c:v>11412.5</c:v>
                </c:pt>
                <c:pt idx="36">
                  <c:v>11444.878048780487</c:v>
                </c:pt>
                <c:pt idx="37">
                  <c:v>11477.619047619048</c:v>
                </c:pt>
                <c:pt idx="38">
                  <c:v>11510.697674418605</c:v>
                </c:pt>
                <c:pt idx="39">
                  <c:v>11544.090909090908</c:v>
                </c:pt>
                <c:pt idx="40">
                  <c:v>11577.777777777777</c:v>
                </c:pt>
                <c:pt idx="41">
                  <c:v>11611.739130434782</c:v>
                </c:pt>
                <c:pt idx="42">
                  <c:v>11645.95744680851</c:v>
                </c:pt>
                <c:pt idx="43">
                  <c:v>11680.416666666666</c:v>
                </c:pt>
                <c:pt idx="44">
                  <c:v>11715.102040816328</c:v>
                </c:pt>
                <c:pt idx="45">
                  <c:v>11750</c:v>
                </c:pt>
                <c:pt idx="46">
                  <c:v>11785.098039215685</c:v>
                </c:pt>
                <c:pt idx="47">
                  <c:v>11820.384615384615</c:v>
                </c:pt>
                <c:pt idx="48">
                  <c:v>11855.849056603773</c:v>
                </c:pt>
                <c:pt idx="49">
                  <c:v>11891.481481481482</c:v>
                </c:pt>
                <c:pt idx="50">
                  <c:v>11927.272727272728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E-4E34-A608-7B35FAC43C33}"/>
            </c:ext>
          </c:extLst>
        </c:ser>
        <c:ser>
          <c:idx val="3"/>
          <c:order val="3"/>
          <c:tx>
            <c:strRef>
              <c:f>'Ice Cream'!$X$8</c:f>
              <c:strCache>
                <c:ptCount val="1"/>
                <c:pt idx="0">
                  <c:v>Total Cost @ $0.9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'Ice Cream'!$X$16:$X$66</c:f>
              <c:numCache>
                <c:formatCode>_-* #,##0_-;\-* #,##0_-;_-* "-"??_-;_-@_-</c:formatCode>
                <c:ptCount val="51"/>
                <c:pt idx="0">
                  <c:v>11700</c:v>
                </c:pt>
                <c:pt idx="1">
                  <c:v>11323.333333333334</c:v>
                </c:pt>
                <c:pt idx="2">
                  <c:v>11065.714285714286</c:v>
                </c:pt>
                <c:pt idx="3">
                  <c:v>10882.5</c:v>
                </c:pt>
                <c:pt idx="4">
                  <c:v>10748.888888888889</c:v>
                </c:pt>
                <c:pt idx="5">
                  <c:v>10650</c:v>
                </c:pt>
                <c:pt idx="6">
                  <c:v>10576.363636363636</c:v>
                </c:pt>
                <c:pt idx="7">
                  <c:v>10521.666666666666</c:v>
                </c:pt>
                <c:pt idx="8">
                  <c:v>10481.538461538461</c:v>
                </c:pt>
                <c:pt idx="9">
                  <c:v>10452.857142857143</c:v>
                </c:pt>
                <c:pt idx="10">
                  <c:v>10433.333333333334</c:v>
                </c:pt>
                <c:pt idx="11">
                  <c:v>10421.25</c:v>
                </c:pt>
                <c:pt idx="12">
                  <c:v>10415.294117647059</c:v>
                </c:pt>
                <c:pt idx="13">
                  <c:v>10414.444444444445</c:v>
                </c:pt>
                <c:pt idx="14">
                  <c:v>10417.894736842105</c:v>
                </c:pt>
                <c:pt idx="15">
                  <c:v>10425</c:v>
                </c:pt>
                <c:pt idx="16">
                  <c:v>10435.238095238095</c:v>
                </c:pt>
                <c:pt idx="17">
                  <c:v>10448.181818181818</c:v>
                </c:pt>
                <c:pt idx="18">
                  <c:v>10463.478260869564</c:v>
                </c:pt>
                <c:pt idx="19">
                  <c:v>10480.833333333334</c:v>
                </c:pt>
                <c:pt idx="20">
                  <c:v>10500</c:v>
                </c:pt>
                <c:pt idx="21">
                  <c:v>10520.76923076923</c:v>
                </c:pt>
                <c:pt idx="22">
                  <c:v>10542.962962962964</c:v>
                </c:pt>
                <c:pt idx="23">
                  <c:v>10566.428571428572</c:v>
                </c:pt>
                <c:pt idx="24">
                  <c:v>10591.034482758621</c:v>
                </c:pt>
                <c:pt idx="25">
                  <c:v>10616.666666666666</c:v>
                </c:pt>
                <c:pt idx="26">
                  <c:v>10643.225806451614</c:v>
                </c:pt>
                <c:pt idx="27">
                  <c:v>10670.625</c:v>
                </c:pt>
                <c:pt idx="28">
                  <c:v>10698.787878787878</c:v>
                </c:pt>
                <c:pt idx="29">
                  <c:v>10727.64705882353</c:v>
                </c:pt>
                <c:pt idx="30">
                  <c:v>10757.142857142857</c:v>
                </c:pt>
                <c:pt idx="31">
                  <c:v>10787.222222222223</c:v>
                </c:pt>
                <c:pt idx="32">
                  <c:v>10817.837837837838</c:v>
                </c:pt>
                <c:pt idx="33">
                  <c:v>10848.947368421053</c:v>
                </c:pt>
                <c:pt idx="34">
                  <c:v>10880.51282051282</c:v>
                </c:pt>
                <c:pt idx="35">
                  <c:v>10912.5</c:v>
                </c:pt>
                <c:pt idx="36">
                  <c:v>10944.878048780487</c:v>
                </c:pt>
                <c:pt idx="37">
                  <c:v>10977.619047619048</c:v>
                </c:pt>
                <c:pt idx="38">
                  <c:v>11010.697674418605</c:v>
                </c:pt>
                <c:pt idx="39">
                  <c:v>11044.090909090908</c:v>
                </c:pt>
                <c:pt idx="40">
                  <c:v>11077.777777777777</c:v>
                </c:pt>
                <c:pt idx="41">
                  <c:v>11111.739130434782</c:v>
                </c:pt>
                <c:pt idx="42">
                  <c:v>11145.95744680851</c:v>
                </c:pt>
                <c:pt idx="43">
                  <c:v>11180.416666666666</c:v>
                </c:pt>
                <c:pt idx="44">
                  <c:v>11215.102040816328</c:v>
                </c:pt>
                <c:pt idx="45">
                  <c:v>11250</c:v>
                </c:pt>
                <c:pt idx="46">
                  <c:v>11285.098039215685</c:v>
                </c:pt>
                <c:pt idx="47">
                  <c:v>11320.384615384615</c:v>
                </c:pt>
                <c:pt idx="48">
                  <c:v>11355.849056603773</c:v>
                </c:pt>
                <c:pt idx="49">
                  <c:v>11391.481481481482</c:v>
                </c:pt>
                <c:pt idx="50">
                  <c:v>11427.272727272728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2E-4E34-A608-7B35FAC43C33}"/>
            </c:ext>
          </c:extLst>
        </c:ser>
        <c:ser>
          <c:idx val="4"/>
          <c:order val="4"/>
          <c:tx>
            <c:strRef>
              <c:f>'Ice Cream'!$Y$8</c:f>
              <c:strCache>
                <c:ptCount val="1"/>
                <c:pt idx="0">
                  <c:v>Total Cost @ $0.85</c:v>
                </c:pt>
              </c:strCache>
            </c:strRef>
          </c:tx>
          <c:spPr>
            <a:ln>
              <a:solidFill>
                <a:srgbClr val="910E14"/>
              </a:solidFill>
            </a:ln>
          </c:spPr>
          <c:marker>
            <c:symbol val="none"/>
          </c:marker>
          <c:val>
            <c:numRef>
              <c:f>'Ice Cream'!$Y$16:$Y$66</c:f>
              <c:numCache>
                <c:formatCode>_-* #,##0_-;\-* #,##0_-;_-* "-"??_-;_-@_-</c:formatCode>
                <c:ptCount val="51"/>
                <c:pt idx="0">
                  <c:v>11200</c:v>
                </c:pt>
                <c:pt idx="1">
                  <c:v>10823.333333333334</c:v>
                </c:pt>
                <c:pt idx="2">
                  <c:v>10565.714285714286</c:v>
                </c:pt>
                <c:pt idx="3">
                  <c:v>10382.5</c:v>
                </c:pt>
                <c:pt idx="4">
                  <c:v>10248.888888888889</c:v>
                </c:pt>
                <c:pt idx="5">
                  <c:v>10150</c:v>
                </c:pt>
                <c:pt idx="6">
                  <c:v>10076.363636363636</c:v>
                </c:pt>
                <c:pt idx="7">
                  <c:v>10021.666666666666</c:v>
                </c:pt>
                <c:pt idx="8">
                  <c:v>9981.538461538461</c:v>
                </c:pt>
                <c:pt idx="9">
                  <c:v>9952.8571428571431</c:v>
                </c:pt>
                <c:pt idx="10">
                  <c:v>9933.3333333333339</c:v>
                </c:pt>
                <c:pt idx="11">
                  <c:v>9921.25</c:v>
                </c:pt>
                <c:pt idx="12">
                  <c:v>9915.2941176470595</c:v>
                </c:pt>
                <c:pt idx="13">
                  <c:v>9914.4444444444453</c:v>
                </c:pt>
                <c:pt idx="14">
                  <c:v>9917.894736842105</c:v>
                </c:pt>
                <c:pt idx="15">
                  <c:v>9925</c:v>
                </c:pt>
                <c:pt idx="16">
                  <c:v>9935.2380952380954</c:v>
                </c:pt>
                <c:pt idx="17">
                  <c:v>9948.181818181818</c:v>
                </c:pt>
                <c:pt idx="18">
                  <c:v>9963.4782608695641</c:v>
                </c:pt>
                <c:pt idx="19">
                  <c:v>9980.8333333333339</c:v>
                </c:pt>
                <c:pt idx="20">
                  <c:v>10000</c:v>
                </c:pt>
                <c:pt idx="21">
                  <c:v>10020.76923076923</c:v>
                </c:pt>
                <c:pt idx="22">
                  <c:v>10042.962962962964</c:v>
                </c:pt>
                <c:pt idx="23">
                  <c:v>10066.428571428572</c:v>
                </c:pt>
                <c:pt idx="24">
                  <c:v>10091.034482758621</c:v>
                </c:pt>
                <c:pt idx="25">
                  <c:v>10116.666666666666</c:v>
                </c:pt>
                <c:pt idx="26">
                  <c:v>10143.225806451614</c:v>
                </c:pt>
                <c:pt idx="27">
                  <c:v>10170.625</c:v>
                </c:pt>
                <c:pt idx="28">
                  <c:v>10198.787878787878</c:v>
                </c:pt>
                <c:pt idx="29">
                  <c:v>10227.64705882353</c:v>
                </c:pt>
                <c:pt idx="30">
                  <c:v>10257.142857142857</c:v>
                </c:pt>
                <c:pt idx="31">
                  <c:v>10287.222222222223</c:v>
                </c:pt>
                <c:pt idx="32">
                  <c:v>10317.837837837838</c:v>
                </c:pt>
                <c:pt idx="33">
                  <c:v>10348.947368421053</c:v>
                </c:pt>
                <c:pt idx="34">
                  <c:v>10380.51282051282</c:v>
                </c:pt>
                <c:pt idx="35">
                  <c:v>10412.5</c:v>
                </c:pt>
                <c:pt idx="36">
                  <c:v>10444.878048780487</c:v>
                </c:pt>
                <c:pt idx="37">
                  <c:v>10477.619047619048</c:v>
                </c:pt>
                <c:pt idx="38">
                  <c:v>10510.697674418605</c:v>
                </c:pt>
                <c:pt idx="39">
                  <c:v>10544.090909090908</c:v>
                </c:pt>
                <c:pt idx="40">
                  <c:v>10577.777777777777</c:v>
                </c:pt>
                <c:pt idx="41">
                  <c:v>10611.739130434782</c:v>
                </c:pt>
                <c:pt idx="42">
                  <c:v>10645.95744680851</c:v>
                </c:pt>
                <c:pt idx="43">
                  <c:v>10680.416666666666</c:v>
                </c:pt>
                <c:pt idx="44">
                  <c:v>10715.102040816328</c:v>
                </c:pt>
                <c:pt idx="45">
                  <c:v>10750</c:v>
                </c:pt>
                <c:pt idx="46">
                  <c:v>10785.098039215685</c:v>
                </c:pt>
                <c:pt idx="47">
                  <c:v>10820.384615384615</c:v>
                </c:pt>
                <c:pt idx="48">
                  <c:v>10855.849056603773</c:v>
                </c:pt>
                <c:pt idx="49">
                  <c:v>10891.481481481482</c:v>
                </c:pt>
                <c:pt idx="50">
                  <c:v>10927.272727272728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2E-4E34-A608-7B35FAC43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663800"/>
        <c:axId val="562666360"/>
      </c:lineChart>
      <c:catAx>
        <c:axId val="56266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Order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6360"/>
        <c:crosses val="autoZero"/>
        <c:auto val="1"/>
        <c:lblAlgn val="ctr"/>
        <c:lblOffset val="100"/>
        <c:noMultiLvlLbl val="0"/>
      </c:catAx>
      <c:valAx>
        <c:axId val="5626663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Cost p.a.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3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u="sng">
                <a:solidFill>
                  <a:sysClr val="windowText" lastClr="000000"/>
                </a:solidFill>
              </a:rPr>
              <a:t>EOQ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TVs!$C$8</c:f>
              <c:strCache>
                <c:ptCount val="1"/>
                <c:pt idx="0">
                  <c:v>Ordering Cost</c:v>
                </c:pt>
              </c:strCache>
            </c:strRef>
          </c:tx>
          <c:spPr>
            <a:ln w="28575" cap="rnd">
              <a:solidFill>
                <a:srgbClr val="910E14"/>
              </a:solidFill>
              <a:round/>
            </a:ln>
            <a:effectLst/>
          </c:spPr>
          <c:marker>
            <c:symbol val="none"/>
          </c:marker>
          <c:xVal>
            <c:numRef>
              <c:f>TVs!$B$9:$B$50</c:f>
              <c:numCache>
                <c:formatCode>General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</c:numCache>
            </c:numRef>
          </c:xVal>
          <c:yVal>
            <c:numRef>
              <c:f>TVs!$C$9:$C$50</c:f>
              <c:numCache>
                <c:formatCode>0</c:formatCode>
                <c:ptCount val="42"/>
                <c:pt idx="0">
                  <c:v>100000</c:v>
                </c:pt>
                <c:pt idx="1">
                  <c:v>50000</c:v>
                </c:pt>
                <c:pt idx="2">
                  <c:v>33333.333333333328</c:v>
                </c:pt>
                <c:pt idx="3">
                  <c:v>25000</c:v>
                </c:pt>
                <c:pt idx="4">
                  <c:v>20000</c:v>
                </c:pt>
                <c:pt idx="5">
                  <c:v>16666.666666666664</c:v>
                </c:pt>
                <c:pt idx="6">
                  <c:v>14285.714285714286</c:v>
                </c:pt>
                <c:pt idx="7">
                  <c:v>12500</c:v>
                </c:pt>
                <c:pt idx="8">
                  <c:v>11111.111111111111</c:v>
                </c:pt>
                <c:pt idx="9">
                  <c:v>10000</c:v>
                </c:pt>
                <c:pt idx="10">
                  <c:v>9090.9090909090901</c:v>
                </c:pt>
                <c:pt idx="11">
                  <c:v>8333.3333333333321</c:v>
                </c:pt>
                <c:pt idx="12">
                  <c:v>7692.3076923076924</c:v>
                </c:pt>
                <c:pt idx="13">
                  <c:v>7142.8571428571431</c:v>
                </c:pt>
                <c:pt idx="14">
                  <c:v>6666.666666666667</c:v>
                </c:pt>
                <c:pt idx="15">
                  <c:v>6250</c:v>
                </c:pt>
                <c:pt idx="16">
                  <c:v>5882.3529411764703</c:v>
                </c:pt>
                <c:pt idx="17">
                  <c:v>5555.5555555555557</c:v>
                </c:pt>
                <c:pt idx="18">
                  <c:v>5263.1578947368416</c:v>
                </c:pt>
                <c:pt idx="19">
                  <c:v>5000</c:v>
                </c:pt>
                <c:pt idx="20">
                  <c:v>4761.9047619047624</c:v>
                </c:pt>
                <c:pt idx="21">
                  <c:v>4545.454545454545</c:v>
                </c:pt>
                <c:pt idx="22">
                  <c:v>4347.826086956522</c:v>
                </c:pt>
                <c:pt idx="23">
                  <c:v>4166.6666666666661</c:v>
                </c:pt>
                <c:pt idx="24">
                  <c:v>4000</c:v>
                </c:pt>
                <c:pt idx="25">
                  <c:v>3846.1538461538462</c:v>
                </c:pt>
                <c:pt idx="26">
                  <c:v>3703.7037037037039</c:v>
                </c:pt>
                <c:pt idx="27">
                  <c:v>3571.4285714285716</c:v>
                </c:pt>
                <c:pt idx="28">
                  <c:v>3448.275862068966</c:v>
                </c:pt>
                <c:pt idx="29">
                  <c:v>3333.3333333333335</c:v>
                </c:pt>
                <c:pt idx="30">
                  <c:v>3225.8064516129034</c:v>
                </c:pt>
                <c:pt idx="31">
                  <c:v>3125</c:v>
                </c:pt>
                <c:pt idx="32">
                  <c:v>3030.3030303030305</c:v>
                </c:pt>
                <c:pt idx="33">
                  <c:v>2941.1764705882351</c:v>
                </c:pt>
                <c:pt idx="34">
                  <c:v>2857.1428571428573</c:v>
                </c:pt>
                <c:pt idx="35">
                  <c:v>2777.7777777777778</c:v>
                </c:pt>
                <c:pt idx="36">
                  <c:v>2702.7027027027029</c:v>
                </c:pt>
                <c:pt idx="37">
                  <c:v>2631.5789473684208</c:v>
                </c:pt>
                <c:pt idx="38">
                  <c:v>2564.1025641025644</c:v>
                </c:pt>
                <c:pt idx="39">
                  <c:v>2500</c:v>
                </c:pt>
                <c:pt idx="40">
                  <c:v>2439.0243902439024</c:v>
                </c:pt>
                <c:pt idx="41">
                  <c:v>2380.9523809523812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40-4DA6-A227-6AA1436D98C1}"/>
            </c:ext>
          </c:extLst>
        </c:ser>
        <c:ser>
          <c:idx val="1"/>
          <c:order val="1"/>
          <c:tx>
            <c:strRef>
              <c:f>TVs!$D$8</c:f>
              <c:strCache>
                <c:ptCount val="1"/>
                <c:pt idx="0">
                  <c:v>Holding cost</c:v>
                </c:pt>
              </c:strCache>
            </c:strRef>
          </c:tx>
          <c:spPr>
            <a:ln w="28575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xVal>
            <c:numRef>
              <c:f>TVs!$B$9:$B$50</c:f>
              <c:numCache>
                <c:formatCode>General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</c:numCache>
            </c:numRef>
          </c:xVal>
          <c:yVal>
            <c:numRef>
              <c:f>TVs!$D$9:$D$50</c:f>
              <c:numCache>
                <c:formatCode>General</c:formatCode>
                <c:ptCount val="42"/>
                <c:pt idx="0">
                  <c:v>600</c:v>
                </c:pt>
                <c:pt idx="1">
                  <c:v>1200</c:v>
                </c:pt>
                <c:pt idx="2">
                  <c:v>1800</c:v>
                </c:pt>
                <c:pt idx="3">
                  <c:v>2400</c:v>
                </c:pt>
                <c:pt idx="4">
                  <c:v>3000</c:v>
                </c:pt>
                <c:pt idx="5">
                  <c:v>3600</c:v>
                </c:pt>
                <c:pt idx="6">
                  <c:v>4200</c:v>
                </c:pt>
                <c:pt idx="7">
                  <c:v>4800</c:v>
                </c:pt>
                <c:pt idx="8">
                  <c:v>5400</c:v>
                </c:pt>
                <c:pt idx="9">
                  <c:v>6000</c:v>
                </c:pt>
                <c:pt idx="10">
                  <c:v>6600</c:v>
                </c:pt>
                <c:pt idx="11">
                  <c:v>7200</c:v>
                </c:pt>
                <c:pt idx="12">
                  <c:v>7800</c:v>
                </c:pt>
                <c:pt idx="13">
                  <c:v>8400</c:v>
                </c:pt>
                <c:pt idx="14">
                  <c:v>9000</c:v>
                </c:pt>
                <c:pt idx="15">
                  <c:v>9600</c:v>
                </c:pt>
                <c:pt idx="16">
                  <c:v>10200</c:v>
                </c:pt>
                <c:pt idx="17">
                  <c:v>10800</c:v>
                </c:pt>
                <c:pt idx="18">
                  <c:v>11400</c:v>
                </c:pt>
                <c:pt idx="19">
                  <c:v>12000</c:v>
                </c:pt>
                <c:pt idx="20">
                  <c:v>12600</c:v>
                </c:pt>
                <c:pt idx="21">
                  <c:v>13200</c:v>
                </c:pt>
                <c:pt idx="22">
                  <c:v>13800</c:v>
                </c:pt>
                <c:pt idx="23">
                  <c:v>14400</c:v>
                </c:pt>
                <c:pt idx="24">
                  <c:v>15000</c:v>
                </c:pt>
                <c:pt idx="25">
                  <c:v>15600</c:v>
                </c:pt>
                <c:pt idx="26">
                  <c:v>16200</c:v>
                </c:pt>
                <c:pt idx="27">
                  <c:v>16800</c:v>
                </c:pt>
                <c:pt idx="28">
                  <c:v>17400</c:v>
                </c:pt>
                <c:pt idx="29">
                  <c:v>18000</c:v>
                </c:pt>
                <c:pt idx="30">
                  <c:v>18600</c:v>
                </c:pt>
                <c:pt idx="31">
                  <c:v>19200</c:v>
                </c:pt>
                <c:pt idx="32">
                  <c:v>19800</c:v>
                </c:pt>
                <c:pt idx="33">
                  <c:v>20400</c:v>
                </c:pt>
                <c:pt idx="34">
                  <c:v>21000</c:v>
                </c:pt>
                <c:pt idx="35">
                  <c:v>21600</c:v>
                </c:pt>
                <c:pt idx="36">
                  <c:v>22200</c:v>
                </c:pt>
                <c:pt idx="37">
                  <c:v>22800</c:v>
                </c:pt>
                <c:pt idx="38">
                  <c:v>23400</c:v>
                </c:pt>
                <c:pt idx="39">
                  <c:v>24000</c:v>
                </c:pt>
                <c:pt idx="40">
                  <c:v>24600</c:v>
                </c:pt>
                <c:pt idx="41">
                  <c:v>25200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40-4DA6-A227-6AA1436D98C1}"/>
            </c:ext>
          </c:extLst>
        </c:ser>
        <c:ser>
          <c:idx val="2"/>
          <c:order val="2"/>
          <c:tx>
            <c:strRef>
              <c:f>TVs!$E$8</c:f>
              <c:strCache>
                <c:ptCount val="1"/>
                <c:pt idx="0">
                  <c:v>Total Cost</c:v>
                </c:pt>
              </c:strCache>
            </c:strRef>
          </c:tx>
          <c:spPr>
            <a:ln w="57150" cap="rnd">
              <a:solidFill>
                <a:srgbClr val="23A548"/>
              </a:solidFill>
              <a:round/>
            </a:ln>
            <a:effectLst/>
          </c:spPr>
          <c:marker>
            <c:symbol val="none"/>
          </c:marker>
          <c:xVal>
            <c:numRef>
              <c:f>TVs!$B$9:$B$50</c:f>
              <c:numCache>
                <c:formatCode>General</c:formatCode>
                <c:ptCount val="4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</c:numCache>
            </c:numRef>
          </c:xVal>
          <c:yVal>
            <c:numRef>
              <c:f>TVs!$E$9:$E$50</c:f>
              <c:numCache>
                <c:formatCode>0</c:formatCode>
                <c:ptCount val="42"/>
                <c:pt idx="0">
                  <c:v>100600</c:v>
                </c:pt>
                <c:pt idx="1">
                  <c:v>51200</c:v>
                </c:pt>
                <c:pt idx="2">
                  <c:v>35133.333333333328</c:v>
                </c:pt>
                <c:pt idx="3">
                  <c:v>27400</c:v>
                </c:pt>
                <c:pt idx="4">
                  <c:v>23000</c:v>
                </c:pt>
                <c:pt idx="5">
                  <c:v>20266.666666666664</c:v>
                </c:pt>
                <c:pt idx="6">
                  <c:v>18485.714285714286</c:v>
                </c:pt>
                <c:pt idx="7">
                  <c:v>17300</c:v>
                </c:pt>
                <c:pt idx="8">
                  <c:v>16511.111111111109</c:v>
                </c:pt>
                <c:pt idx="9">
                  <c:v>16000</c:v>
                </c:pt>
                <c:pt idx="10">
                  <c:v>15690.90909090909</c:v>
                </c:pt>
                <c:pt idx="11">
                  <c:v>15533.333333333332</c:v>
                </c:pt>
                <c:pt idx="12">
                  <c:v>15492.307692307691</c:v>
                </c:pt>
                <c:pt idx="13">
                  <c:v>15542.857142857143</c:v>
                </c:pt>
                <c:pt idx="14">
                  <c:v>15666.666666666668</c:v>
                </c:pt>
                <c:pt idx="15">
                  <c:v>15850</c:v>
                </c:pt>
                <c:pt idx="16">
                  <c:v>16082.35294117647</c:v>
                </c:pt>
                <c:pt idx="17">
                  <c:v>16355.555555555555</c:v>
                </c:pt>
                <c:pt idx="18">
                  <c:v>16663.15789473684</c:v>
                </c:pt>
                <c:pt idx="19">
                  <c:v>17000</c:v>
                </c:pt>
                <c:pt idx="20">
                  <c:v>17361.904761904763</c:v>
                </c:pt>
                <c:pt idx="21">
                  <c:v>17745.454545454544</c:v>
                </c:pt>
                <c:pt idx="22">
                  <c:v>18147.82608695652</c:v>
                </c:pt>
                <c:pt idx="23">
                  <c:v>18566.666666666664</c:v>
                </c:pt>
                <c:pt idx="24">
                  <c:v>19000</c:v>
                </c:pt>
                <c:pt idx="25">
                  <c:v>19446.153846153848</c:v>
                </c:pt>
                <c:pt idx="26">
                  <c:v>19903.703703703704</c:v>
                </c:pt>
                <c:pt idx="27">
                  <c:v>20371.428571428572</c:v>
                </c:pt>
                <c:pt idx="28">
                  <c:v>20848.275862068967</c:v>
                </c:pt>
                <c:pt idx="29">
                  <c:v>21333.333333333332</c:v>
                </c:pt>
                <c:pt idx="30">
                  <c:v>21825.806451612902</c:v>
                </c:pt>
                <c:pt idx="31">
                  <c:v>22325</c:v>
                </c:pt>
                <c:pt idx="32">
                  <c:v>22830.303030303032</c:v>
                </c:pt>
                <c:pt idx="33">
                  <c:v>23341.176470588234</c:v>
                </c:pt>
                <c:pt idx="34">
                  <c:v>23857.142857142859</c:v>
                </c:pt>
                <c:pt idx="35">
                  <c:v>24377.777777777777</c:v>
                </c:pt>
                <c:pt idx="36">
                  <c:v>24902.702702702703</c:v>
                </c:pt>
                <c:pt idx="37">
                  <c:v>25431.57894736842</c:v>
                </c:pt>
                <c:pt idx="38">
                  <c:v>25964.102564102563</c:v>
                </c:pt>
                <c:pt idx="39">
                  <c:v>26500</c:v>
                </c:pt>
                <c:pt idx="40">
                  <c:v>27039.024390243903</c:v>
                </c:pt>
                <c:pt idx="41">
                  <c:v>27580.952380952382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40-4DA6-A227-6AA1436D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14840"/>
        <c:axId val="376215160"/>
      </c:scatterChart>
      <c:valAx>
        <c:axId val="376214840"/>
        <c:scaling>
          <c:orientation val="minMax"/>
          <c:max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Quantity of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15160"/>
        <c:crosses val="autoZero"/>
        <c:crossBetween val="midCat"/>
      </c:valAx>
      <c:valAx>
        <c:axId val="376215160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Cost</a:t>
                </a:r>
              </a:p>
            </c:rich>
          </c:tx>
          <c:layout>
            <c:manualLayout>
              <c:xMode val="edge"/>
              <c:yMode val="edge"/>
              <c:x val="2.5154398047332081E-2"/>
              <c:y val="0.32399094953894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14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TVs!$Y$8</c:f>
              <c:strCache>
                <c:ptCount val="1"/>
                <c:pt idx="0">
                  <c:v>Total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TVs!$T$9:$T$68</c:f>
              <c:numCache>
                <c:formatCode>General</c:formatCode>
                <c:ptCount val="6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</c:numCache>
            </c:numRef>
          </c:cat>
          <c:val>
            <c:numRef>
              <c:f>TVs!$Y$9:$Y$68</c:f>
              <c:numCache>
                <c:formatCode>_-* #,##0_-;\-* #,##0_-;_-* "-"??_-;_-@_-</c:formatCode>
                <c:ptCount val="60"/>
                <c:pt idx="0">
                  <c:v>601600</c:v>
                </c:pt>
                <c:pt idx="1">
                  <c:v>552200</c:v>
                </c:pt>
                <c:pt idx="2">
                  <c:v>536133.33333333337</c:v>
                </c:pt>
                <c:pt idx="3">
                  <c:v>528400</c:v>
                </c:pt>
                <c:pt idx="4">
                  <c:v>473900</c:v>
                </c:pt>
                <c:pt idx="5">
                  <c:v>471166.66666666669</c:v>
                </c:pt>
                <c:pt idx="6">
                  <c:v>469385.71428571426</c:v>
                </c:pt>
                <c:pt idx="7">
                  <c:v>468200</c:v>
                </c:pt>
                <c:pt idx="8">
                  <c:v>467411.11111111112</c:v>
                </c:pt>
                <c:pt idx="9">
                  <c:v>466900</c:v>
                </c:pt>
                <c:pt idx="10">
                  <c:v>466590.90909090906</c:v>
                </c:pt>
                <c:pt idx="11">
                  <c:v>466433.33333333331</c:v>
                </c:pt>
                <c:pt idx="12">
                  <c:v>466392.30769230769</c:v>
                </c:pt>
                <c:pt idx="13">
                  <c:v>466442.85714285716</c:v>
                </c:pt>
                <c:pt idx="14">
                  <c:v>441516.66666666669</c:v>
                </c:pt>
                <c:pt idx="15">
                  <c:v>441700</c:v>
                </c:pt>
                <c:pt idx="16">
                  <c:v>441932.35294117645</c:v>
                </c:pt>
                <c:pt idx="17">
                  <c:v>442205.55555555556</c:v>
                </c:pt>
                <c:pt idx="18">
                  <c:v>442513.15789473685</c:v>
                </c:pt>
                <c:pt idx="19">
                  <c:v>442850</c:v>
                </c:pt>
                <c:pt idx="20">
                  <c:v>443211.90476190473</c:v>
                </c:pt>
                <c:pt idx="21">
                  <c:v>443595.45454545453</c:v>
                </c:pt>
                <c:pt idx="22">
                  <c:v>443997.82608695654</c:v>
                </c:pt>
                <c:pt idx="23">
                  <c:v>444416.66666666669</c:v>
                </c:pt>
                <c:pt idx="24">
                  <c:v>444850</c:v>
                </c:pt>
                <c:pt idx="25">
                  <c:v>445296.15384615387</c:v>
                </c:pt>
                <c:pt idx="26">
                  <c:v>445753.70370370371</c:v>
                </c:pt>
                <c:pt idx="27">
                  <c:v>446221.42857142858</c:v>
                </c:pt>
                <c:pt idx="28">
                  <c:v>446698.27586206899</c:v>
                </c:pt>
                <c:pt idx="29">
                  <c:v>447183.33333333331</c:v>
                </c:pt>
                <c:pt idx="30">
                  <c:v>447675.80645161291</c:v>
                </c:pt>
                <c:pt idx="31">
                  <c:v>448175</c:v>
                </c:pt>
                <c:pt idx="32">
                  <c:v>448680.30303030304</c:v>
                </c:pt>
                <c:pt idx="33">
                  <c:v>449191.17647058825</c:v>
                </c:pt>
                <c:pt idx="34">
                  <c:v>449707.14285714284</c:v>
                </c:pt>
                <c:pt idx="35">
                  <c:v>450227.77777777775</c:v>
                </c:pt>
                <c:pt idx="36">
                  <c:v>450752.70270270272</c:v>
                </c:pt>
                <c:pt idx="37">
                  <c:v>451281.57894736843</c:v>
                </c:pt>
                <c:pt idx="38">
                  <c:v>451814.10256410256</c:v>
                </c:pt>
                <c:pt idx="39">
                  <c:v>452350</c:v>
                </c:pt>
                <c:pt idx="40">
                  <c:v>452889.02439024393</c:v>
                </c:pt>
                <c:pt idx="41">
                  <c:v>453430.95238095237</c:v>
                </c:pt>
                <c:pt idx="42">
                  <c:v>453975.58139534883</c:v>
                </c:pt>
                <c:pt idx="43">
                  <c:v>454522.72727272729</c:v>
                </c:pt>
                <c:pt idx="44">
                  <c:v>455072.22222222225</c:v>
                </c:pt>
                <c:pt idx="45">
                  <c:v>455623.91304347827</c:v>
                </c:pt>
                <c:pt idx="46">
                  <c:v>456177.6595744681</c:v>
                </c:pt>
                <c:pt idx="47">
                  <c:v>456733.33333333331</c:v>
                </c:pt>
                <c:pt idx="48">
                  <c:v>457290.81632653059</c:v>
                </c:pt>
                <c:pt idx="49">
                  <c:v>452840</c:v>
                </c:pt>
                <c:pt idx="50">
                  <c:v>453400.78431372548</c:v>
                </c:pt>
                <c:pt idx="51">
                  <c:v>453963.07692307694</c:v>
                </c:pt>
                <c:pt idx="52">
                  <c:v>454526.79245283018</c:v>
                </c:pt>
                <c:pt idx="53">
                  <c:v>455091.85185185185</c:v>
                </c:pt>
                <c:pt idx="54">
                  <c:v>455658.18181818182</c:v>
                </c:pt>
                <c:pt idx="55">
                  <c:v>456225.71428571426</c:v>
                </c:pt>
                <c:pt idx="56">
                  <c:v>456794.3859649123</c:v>
                </c:pt>
                <c:pt idx="57">
                  <c:v>457364.13793103449</c:v>
                </c:pt>
                <c:pt idx="58">
                  <c:v>457934.9152542373</c:v>
                </c:pt>
                <c:pt idx="59">
                  <c:v>458506.66666666669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6-48F6-BA06-D17F078B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83352"/>
        <c:axId val="542784312"/>
      </c:lineChart>
      <c:catAx>
        <c:axId val="5427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84312"/>
        <c:crosses val="autoZero"/>
        <c:auto val="1"/>
        <c:lblAlgn val="ctr"/>
        <c:lblOffset val="100"/>
        <c:noMultiLvlLbl val="0"/>
      </c:catAx>
      <c:valAx>
        <c:axId val="54278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83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Cost - Price Break Model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TVs!$Y$9:$Y$66</c:f>
              <c:numCache>
                <c:formatCode>_-* #,##0_-;\-* #,##0_-;_-* "-"??_-;_-@_-</c:formatCode>
                <c:ptCount val="58"/>
                <c:pt idx="0">
                  <c:v>601600</c:v>
                </c:pt>
                <c:pt idx="1">
                  <c:v>552200</c:v>
                </c:pt>
                <c:pt idx="2">
                  <c:v>536133.33333333337</c:v>
                </c:pt>
                <c:pt idx="3">
                  <c:v>528400</c:v>
                </c:pt>
                <c:pt idx="4">
                  <c:v>473900</c:v>
                </c:pt>
                <c:pt idx="5">
                  <c:v>471166.66666666669</c:v>
                </c:pt>
                <c:pt idx="6">
                  <c:v>469385.71428571426</c:v>
                </c:pt>
                <c:pt idx="7">
                  <c:v>468200</c:v>
                </c:pt>
                <c:pt idx="8">
                  <c:v>467411.11111111112</c:v>
                </c:pt>
                <c:pt idx="9">
                  <c:v>466900</c:v>
                </c:pt>
                <c:pt idx="10">
                  <c:v>466590.90909090906</c:v>
                </c:pt>
                <c:pt idx="11">
                  <c:v>466433.33333333331</c:v>
                </c:pt>
                <c:pt idx="12">
                  <c:v>466392.30769230769</c:v>
                </c:pt>
                <c:pt idx="13">
                  <c:v>466442.85714285716</c:v>
                </c:pt>
                <c:pt idx="14">
                  <c:v>441516.66666666669</c:v>
                </c:pt>
                <c:pt idx="15">
                  <c:v>441700</c:v>
                </c:pt>
                <c:pt idx="16">
                  <c:v>441932.35294117645</c:v>
                </c:pt>
                <c:pt idx="17">
                  <c:v>442205.55555555556</c:v>
                </c:pt>
                <c:pt idx="18">
                  <c:v>442513.15789473685</c:v>
                </c:pt>
                <c:pt idx="19">
                  <c:v>442850</c:v>
                </c:pt>
                <c:pt idx="20">
                  <c:v>443211.90476190473</c:v>
                </c:pt>
                <c:pt idx="21">
                  <c:v>443595.45454545453</c:v>
                </c:pt>
                <c:pt idx="22">
                  <c:v>443997.82608695654</c:v>
                </c:pt>
                <c:pt idx="23">
                  <c:v>444416.66666666669</c:v>
                </c:pt>
                <c:pt idx="24">
                  <c:v>444850</c:v>
                </c:pt>
                <c:pt idx="25">
                  <c:v>445296.15384615387</c:v>
                </c:pt>
                <c:pt idx="26">
                  <c:v>445753.70370370371</c:v>
                </c:pt>
                <c:pt idx="27">
                  <c:v>446221.42857142858</c:v>
                </c:pt>
                <c:pt idx="28">
                  <c:v>446698.27586206899</c:v>
                </c:pt>
                <c:pt idx="29">
                  <c:v>447183.33333333331</c:v>
                </c:pt>
                <c:pt idx="30">
                  <c:v>447675.80645161291</c:v>
                </c:pt>
                <c:pt idx="31">
                  <c:v>448175</c:v>
                </c:pt>
                <c:pt idx="32">
                  <c:v>448680.30303030304</c:v>
                </c:pt>
                <c:pt idx="33">
                  <c:v>449191.17647058825</c:v>
                </c:pt>
                <c:pt idx="34">
                  <c:v>449707.14285714284</c:v>
                </c:pt>
                <c:pt idx="35">
                  <c:v>450227.77777777775</c:v>
                </c:pt>
                <c:pt idx="36">
                  <c:v>450752.70270270272</c:v>
                </c:pt>
                <c:pt idx="37">
                  <c:v>451281.57894736843</c:v>
                </c:pt>
                <c:pt idx="38">
                  <c:v>451814.10256410256</c:v>
                </c:pt>
                <c:pt idx="39">
                  <c:v>452350</c:v>
                </c:pt>
                <c:pt idx="40">
                  <c:v>452889.02439024393</c:v>
                </c:pt>
                <c:pt idx="41">
                  <c:v>453430.95238095237</c:v>
                </c:pt>
                <c:pt idx="42">
                  <c:v>453975.58139534883</c:v>
                </c:pt>
                <c:pt idx="43">
                  <c:v>454522.72727272729</c:v>
                </c:pt>
                <c:pt idx="44">
                  <c:v>455072.22222222225</c:v>
                </c:pt>
                <c:pt idx="45">
                  <c:v>455623.91304347827</c:v>
                </c:pt>
                <c:pt idx="46">
                  <c:v>456177.6595744681</c:v>
                </c:pt>
                <c:pt idx="47">
                  <c:v>456733.33333333331</c:v>
                </c:pt>
                <c:pt idx="48">
                  <c:v>457290.81632653059</c:v>
                </c:pt>
                <c:pt idx="49">
                  <c:v>452840</c:v>
                </c:pt>
                <c:pt idx="50">
                  <c:v>453400.78431372548</c:v>
                </c:pt>
                <c:pt idx="51">
                  <c:v>453963.07692307694</c:v>
                </c:pt>
                <c:pt idx="52">
                  <c:v>454526.79245283018</c:v>
                </c:pt>
                <c:pt idx="53">
                  <c:v>455091.85185185185</c:v>
                </c:pt>
                <c:pt idx="54">
                  <c:v>455658.18181818182</c:v>
                </c:pt>
                <c:pt idx="55">
                  <c:v>456225.71428571426</c:v>
                </c:pt>
                <c:pt idx="56">
                  <c:v>456794.3859649123</c:v>
                </c:pt>
                <c:pt idx="57">
                  <c:v>457364.13793103449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3-4EC1-9572-F550B1FA0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663800"/>
        <c:axId val="562666360"/>
      </c:lineChart>
      <c:catAx>
        <c:axId val="56266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Order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6360"/>
        <c:crosses val="autoZero"/>
        <c:auto val="1"/>
        <c:lblAlgn val="ctr"/>
        <c:lblOffset val="100"/>
        <c:noMultiLvlLbl val="0"/>
      </c:catAx>
      <c:valAx>
        <c:axId val="562666360"/>
        <c:scaling>
          <c:orientation val="minMax"/>
          <c:max val="610000"/>
          <c:min val="4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Cost p.a.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3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Cost - Price Break Model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TVs!$Y$9:$Y$66</c:f>
              <c:numCache>
                <c:formatCode>_-* #,##0_-;\-* #,##0_-;_-* "-"??_-;_-@_-</c:formatCode>
                <c:ptCount val="58"/>
                <c:pt idx="0">
                  <c:v>601600</c:v>
                </c:pt>
                <c:pt idx="1">
                  <c:v>552200</c:v>
                </c:pt>
                <c:pt idx="2">
                  <c:v>536133.33333333337</c:v>
                </c:pt>
                <c:pt idx="3">
                  <c:v>528400</c:v>
                </c:pt>
                <c:pt idx="4">
                  <c:v>473900</c:v>
                </c:pt>
                <c:pt idx="5">
                  <c:v>471166.66666666669</c:v>
                </c:pt>
                <c:pt idx="6">
                  <c:v>469385.71428571426</c:v>
                </c:pt>
                <c:pt idx="7">
                  <c:v>468200</c:v>
                </c:pt>
                <c:pt idx="8">
                  <c:v>467411.11111111112</c:v>
                </c:pt>
                <c:pt idx="9">
                  <c:v>466900</c:v>
                </c:pt>
                <c:pt idx="10">
                  <c:v>466590.90909090906</c:v>
                </c:pt>
                <c:pt idx="11">
                  <c:v>466433.33333333331</c:v>
                </c:pt>
                <c:pt idx="12">
                  <c:v>466392.30769230769</c:v>
                </c:pt>
                <c:pt idx="13">
                  <c:v>466442.85714285716</c:v>
                </c:pt>
                <c:pt idx="14">
                  <c:v>441516.66666666669</c:v>
                </c:pt>
                <c:pt idx="15">
                  <c:v>441700</c:v>
                </c:pt>
                <c:pt idx="16">
                  <c:v>441932.35294117645</c:v>
                </c:pt>
                <c:pt idx="17">
                  <c:v>442205.55555555556</c:v>
                </c:pt>
                <c:pt idx="18">
                  <c:v>442513.15789473685</c:v>
                </c:pt>
                <c:pt idx="19">
                  <c:v>442850</c:v>
                </c:pt>
                <c:pt idx="20">
                  <c:v>443211.90476190473</c:v>
                </c:pt>
                <c:pt idx="21">
                  <c:v>443595.45454545453</c:v>
                </c:pt>
                <c:pt idx="22">
                  <c:v>443997.82608695654</c:v>
                </c:pt>
                <c:pt idx="23">
                  <c:v>444416.66666666669</c:v>
                </c:pt>
                <c:pt idx="24">
                  <c:v>444850</c:v>
                </c:pt>
                <c:pt idx="25">
                  <c:v>445296.15384615387</c:v>
                </c:pt>
                <c:pt idx="26">
                  <c:v>445753.70370370371</c:v>
                </c:pt>
                <c:pt idx="27">
                  <c:v>446221.42857142858</c:v>
                </c:pt>
                <c:pt idx="28">
                  <c:v>446698.27586206899</c:v>
                </c:pt>
                <c:pt idx="29">
                  <c:v>447183.33333333331</c:v>
                </c:pt>
                <c:pt idx="30">
                  <c:v>447675.80645161291</c:v>
                </c:pt>
                <c:pt idx="31">
                  <c:v>448175</c:v>
                </c:pt>
                <c:pt idx="32">
                  <c:v>448680.30303030304</c:v>
                </c:pt>
                <c:pt idx="33">
                  <c:v>449191.17647058825</c:v>
                </c:pt>
                <c:pt idx="34">
                  <c:v>449707.14285714284</c:v>
                </c:pt>
                <c:pt idx="35">
                  <c:v>450227.77777777775</c:v>
                </c:pt>
                <c:pt idx="36">
                  <c:v>450752.70270270272</c:v>
                </c:pt>
                <c:pt idx="37">
                  <c:v>451281.57894736843</c:v>
                </c:pt>
                <c:pt idx="38">
                  <c:v>451814.10256410256</c:v>
                </c:pt>
                <c:pt idx="39">
                  <c:v>452350</c:v>
                </c:pt>
                <c:pt idx="40">
                  <c:v>452889.02439024393</c:v>
                </c:pt>
                <c:pt idx="41">
                  <c:v>453430.95238095237</c:v>
                </c:pt>
                <c:pt idx="42">
                  <c:v>453975.58139534883</c:v>
                </c:pt>
                <c:pt idx="43">
                  <c:v>454522.72727272729</c:v>
                </c:pt>
                <c:pt idx="44">
                  <c:v>455072.22222222225</c:v>
                </c:pt>
                <c:pt idx="45">
                  <c:v>455623.91304347827</c:v>
                </c:pt>
                <c:pt idx="46">
                  <c:v>456177.6595744681</c:v>
                </c:pt>
                <c:pt idx="47">
                  <c:v>456733.33333333331</c:v>
                </c:pt>
                <c:pt idx="48">
                  <c:v>457290.81632653059</c:v>
                </c:pt>
                <c:pt idx="49">
                  <c:v>452840</c:v>
                </c:pt>
                <c:pt idx="50">
                  <c:v>453400.78431372548</c:v>
                </c:pt>
                <c:pt idx="51">
                  <c:v>453963.07692307694</c:v>
                </c:pt>
                <c:pt idx="52">
                  <c:v>454526.79245283018</c:v>
                </c:pt>
                <c:pt idx="53">
                  <c:v>455091.85185185185</c:v>
                </c:pt>
                <c:pt idx="54">
                  <c:v>455658.18181818182</c:v>
                </c:pt>
                <c:pt idx="55">
                  <c:v>456225.71428571426</c:v>
                </c:pt>
                <c:pt idx="56">
                  <c:v>456794.3859649123</c:v>
                </c:pt>
                <c:pt idx="57">
                  <c:v>457364.13793103449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3-42FF-A947-4F5A919E91B3}"/>
            </c:ext>
          </c:extLst>
        </c:ser>
        <c:ser>
          <c:idx val="1"/>
          <c:order val="1"/>
          <c:tx>
            <c:strRef>
              <c:f>TVs!$AA$8</c:f>
              <c:strCache>
                <c:ptCount val="1"/>
                <c:pt idx="0">
                  <c:v>Total Cost @ $1000</c:v>
                </c:pt>
              </c:strCache>
            </c:strRef>
          </c:tx>
          <c:spPr>
            <a:ln>
              <a:solidFill>
                <a:srgbClr val="23A548"/>
              </a:solidFill>
            </a:ln>
          </c:spPr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TVs!$AA$9:$AA$66</c:f>
              <c:numCache>
                <c:formatCode>0</c:formatCode>
                <c:ptCount val="58"/>
                <c:pt idx="0">
                  <c:v>600600</c:v>
                </c:pt>
                <c:pt idx="1">
                  <c:v>551200</c:v>
                </c:pt>
                <c:pt idx="2">
                  <c:v>535133.33333333337</c:v>
                </c:pt>
                <c:pt idx="3">
                  <c:v>527400</c:v>
                </c:pt>
                <c:pt idx="4">
                  <c:v>523000</c:v>
                </c:pt>
                <c:pt idx="5">
                  <c:v>520266.66666666669</c:v>
                </c:pt>
                <c:pt idx="6">
                  <c:v>518485.71428571426</c:v>
                </c:pt>
                <c:pt idx="7">
                  <c:v>517300</c:v>
                </c:pt>
                <c:pt idx="8">
                  <c:v>516511.11111111112</c:v>
                </c:pt>
                <c:pt idx="9">
                  <c:v>516000</c:v>
                </c:pt>
                <c:pt idx="10">
                  <c:v>515690.90909090912</c:v>
                </c:pt>
                <c:pt idx="11">
                  <c:v>515533.33333333331</c:v>
                </c:pt>
                <c:pt idx="12">
                  <c:v>515492.30769230769</c:v>
                </c:pt>
                <c:pt idx="13">
                  <c:v>515542.85714285716</c:v>
                </c:pt>
                <c:pt idx="14">
                  <c:v>515666.66666666669</c:v>
                </c:pt>
                <c:pt idx="15">
                  <c:v>515850</c:v>
                </c:pt>
                <c:pt idx="16">
                  <c:v>516082.35294117645</c:v>
                </c:pt>
                <c:pt idx="17">
                  <c:v>516355.55555555556</c:v>
                </c:pt>
                <c:pt idx="18">
                  <c:v>516663.15789473685</c:v>
                </c:pt>
                <c:pt idx="19">
                  <c:v>517000</c:v>
                </c:pt>
                <c:pt idx="20">
                  <c:v>517361.90476190473</c:v>
                </c:pt>
                <c:pt idx="21">
                  <c:v>517745.45454545453</c:v>
                </c:pt>
                <c:pt idx="22">
                  <c:v>518147.82608695654</c:v>
                </c:pt>
                <c:pt idx="23">
                  <c:v>518566.66666666669</c:v>
                </c:pt>
                <c:pt idx="24">
                  <c:v>519000</c:v>
                </c:pt>
                <c:pt idx="25">
                  <c:v>519446.15384615387</c:v>
                </c:pt>
                <c:pt idx="26">
                  <c:v>519903.70370370371</c:v>
                </c:pt>
                <c:pt idx="27">
                  <c:v>520371.42857142858</c:v>
                </c:pt>
                <c:pt idx="28">
                  <c:v>520848.27586206899</c:v>
                </c:pt>
                <c:pt idx="29">
                  <c:v>521333.33333333331</c:v>
                </c:pt>
                <c:pt idx="30">
                  <c:v>521825.80645161291</c:v>
                </c:pt>
                <c:pt idx="31">
                  <c:v>522325</c:v>
                </c:pt>
                <c:pt idx="32">
                  <c:v>522830.30303030304</c:v>
                </c:pt>
                <c:pt idx="33">
                  <c:v>523341.17647058825</c:v>
                </c:pt>
                <c:pt idx="34">
                  <c:v>523857.14285714284</c:v>
                </c:pt>
                <c:pt idx="35">
                  <c:v>524377.77777777775</c:v>
                </c:pt>
                <c:pt idx="36">
                  <c:v>524902.70270270272</c:v>
                </c:pt>
                <c:pt idx="37">
                  <c:v>525431.57894736843</c:v>
                </c:pt>
                <c:pt idx="38">
                  <c:v>525964.1025641025</c:v>
                </c:pt>
                <c:pt idx="39">
                  <c:v>526500</c:v>
                </c:pt>
                <c:pt idx="40">
                  <c:v>527039.02439024393</c:v>
                </c:pt>
                <c:pt idx="41">
                  <c:v>527580.95238095243</c:v>
                </c:pt>
                <c:pt idx="42">
                  <c:v>528125.58139534888</c:v>
                </c:pt>
                <c:pt idx="43">
                  <c:v>528672.72727272729</c:v>
                </c:pt>
                <c:pt idx="44">
                  <c:v>529222.22222222225</c:v>
                </c:pt>
                <c:pt idx="45">
                  <c:v>529773.91304347827</c:v>
                </c:pt>
                <c:pt idx="46">
                  <c:v>530327.65957446804</c:v>
                </c:pt>
                <c:pt idx="47">
                  <c:v>530883.33333333337</c:v>
                </c:pt>
                <c:pt idx="48">
                  <c:v>531440.81632653065</c:v>
                </c:pt>
                <c:pt idx="49">
                  <c:v>532000</c:v>
                </c:pt>
                <c:pt idx="50">
                  <c:v>532560.78431372554</c:v>
                </c:pt>
                <c:pt idx="51">
                  <c:v>533123.07692307688</c:v>
                </c:pt>
                <c:pt idx="52">
                  <c:v>533686.79245283024</c:v>
                </c:pt>
                <c:pt idx="53">
                  <c:v>534251.85185185191</c:v>
                </c:pt>
                <c:pt idx="54">
                  <c:v>534818.18181818177</c:v>
                </c:pt>
                <c:pt idx="55">
                  <c:v>535385.71428571432</c:v>
                </c:pt>
                <c:pt idx="56">
                  <c:v>535954.38596491225</c:v>
                </c:pt>
                <c:pt idx="57">
                  <c:v>536524.13793103443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3-42FF-A947-4F5A919E91B3}"/>
            </c:ext>
          </c:extLst>
        </c:ser>
        <c:ser>
          <c:idx val="2"/>
          <c:order val="2"/>
          <c:tx>
            <c:strRef>
              <c:f>TVs!$AB$8</c:f>
              <c:strCache>
                <c:ptCount val="1"/>
                <c:pt idx="0">
                  <c:v>Total Cost @ $900</c:v>
                </c:pt>
              </c:strCache>
            </c:strRef>
          </c:tx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TVs!$AB$9:$AB$66</c:f>
              <c:numCache>
                <c:formatCode>0</c:formatCode>
                <c:ptCount val="58"/>
                <c:pt idx="0">
                  <c:v>550600</c:v>
                </c:pt>
                <c:pt idx="1">
                  <c:v>501200</c:v>
                </c:pt>
                <c:pt idx="2">
                  <c:v>485133.33333333331</c:v>
                </c:pt>
                <c:pt idx="3">
                  <c:v>477400</c:v>
                </c:pt>
                <c:pt idx="4">
                  <c:v>473000</c:v>
                </c:pt>
                <c:pt idx="5">
                  <c:v>470266.66666666669</c:v>
                </c:pt>
                <c:pt idx="6">
                  <c:v>468485.71428571426</c:v>
                </c:pt>
                <c:pt idx="7">
                  <c:v>467300</c:v>
                </c:pt>
                <c:pt idx="8">
                  <c:v>466511.11111111112</c:v>
                </c:pt>
                <c:pt idx="9">
                  <c:v>466000</c:v>
                </c:pt>
                <c:pt idx="10">
                  <c:v>465690.90909090912</c:v>
                </c:pt>
                <c:pt idx="11">
                  <c:v>465533.33333333331</c:v>
                </c:pt>
                <c:pt idx="12">
                  <c:v>465492.30769230769</c:v>
                </c:pt>
                <c:pt idx="13">
                  <c:v>465542.85714285716</c:v>
                </c:pt>
                <c:pt idx="14">
                  <c:v>465666.66666666669</c:v>
                </c:pt>
                <c:pt idx="15">
                  <c:v>465850</c:v>
                </c:pt>
                <c:pt idx="16">
                  <c:v>466082.35294117645</c:v>
                </c:pt>
                <c:pt idx="17">
                  <c:v>466355.55555555556</c:v>
                </c:pt>
                <c:pt idx="18">
                  <c:v>466663.15789473685</c:v>
                </c:pt>
                <c:pt idx="19">
                  <c:v>467000</c:v>
                </c:pt>
                <c:pt idx="20">
                  <c:v>467361.90476190473</c:v>
                </c:pt>
                <c:pt idx="21">
                  <c:v>467745.45454545453</c:v>
                </c:pt>
                <c:pt idx="22">
                  <c:v>468147.82608695654</c:v>
                </c:pt>
                <c:pt idx="23">
                  <c:v>468566.66666666669</c:v>
                </c:pt>
                <c:pt idx="24">
                  <c:v>469000</c:v>
                </c:pt>
                <c:pt idx="25">
                  <c:v>469446.15384615387</c:v>
                </c:pt>
                <c:pt idx="26">
                  <c:v>469903.70370370371</c:v>
                </c:pt>
                <c:pt idx="27">
                  <c:v>470371.42857142858</c:v>
                </c:pt>
                <c:pt idx="28">
                  <c:v>470848.27586206899</c:v>
                </c:pt>
                <c:pt idx="29">
                  <c:v>471333.33333333331</c:v>
                </c:pt>
                <c:pt idx="30">
                  <c:v>471825.80645161291</c:v>
                </c:pt>
                <c:pt idx="31">
                  <c:v>472325</c:v>
                </c:pt>
                <c:pt idx="32">
                  <c:v>472830.30303030304</c:v>
                </c:pt>
                <c:pt idx="33">
                  <c:v>473341.17647058825</c:v>
                </c:pt>
                <c:pt idx="34">
                  <c:v>473857.14285714284</c:v>
                </c:pt>
                <c:pt idx="35">
                  <c:v>474377.77777777775</c:v>
                </c:pt>
                <c:pt idx="36">
                  <c:v>474902.70270270272</c:v>
                </c:pt>
                <c:pt idx="37">
                  <c:v>475431.57894736843</c:v>
                </c:pt>
                <c:pt idx="38">
                  <c:v>475964.10256410256</c:v>
                </c:pt>
                <c:pt idx="39">
                  <c:v>476500</c:v>
                </c:pt>
                <c:pt idx="40">
                  <c:v>477039.02439024393</c:v>
                </c:pt>
                <c:pt idx="41">
                  <c:v>477580.95238095237</c:v>
                </c:pt>
                <c:pt idx="42">
                  <c:v>478125.58139534883</c:v>
                </c:pt>
                <c:pt idx="43">
                  <c:v>478672.72727272729</c:v>
                </c:pt>
                <c:pt idx="44">
                  <c:v>479222.22222222225</c:v>
                </c:pt>
                <c:pt idx="45">
                  <c:v>479773.91304347827</c:v>
                </c:pt>
                <c:pt idx="46">
                  <c:v>480327.6595744681</c:v>
                </c:pt>
                <c:pt idx="47">
                  <c:v>480883.33333333331</c:v>
                </c:pt>
                <c:pt idx="48">
                  <c:v>481440.81632653059</c:v>
                </c:pt>
                <c:pt idx="49">
                  <c:v>482000</c:v>
                </c:pt>
                <c:pt idx="50">
                  <c:v>482560.78431372548</c:v>
                </c:pt>
                <c:pt idx="51">
                  <c:v>483123.07692307694</c:v>
                </c:pt>
                <c:pt idx="52">
                  <c:v>483686.79245283018</c:v>
                </c:pt>
                <c:pt idx="53">
                  <c:v>484251.85185185185</c:v>
                </c:pt>
                <c:pt idx="54">
                  <c:v>484818.18181818182</c:v>
                </c:pt>
                <c:pt idx="55">
                  <c:v>485385.71428571426</c:v>
                </c:pt>
                <c:pt idx="56">
                  <c:v>485954.3859649123</c:v>
                </c:pt>
                <c:pt idx="57">
                  <c:v>486524.13793103449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B3-42FF-A947-4F5A919E91B3}"/>
            </c:ext>
          </c:extLst>
        </c:ser>
        <c:ser>
          <c:idx val="3"/>
          <c:order val="3"/>
          <c:tx>
            <c:strRef>
              <c:f>TVs!$AC$8</c:f>
              <c:strCache>
                <c:ptCount val="1"/>
                <c:pt idx="0">
                  <c:v>Total Cost @ $850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TVs!$AC$9:$AC$66</c:f>
              <c:numCache>
                <c:formatCode>0</c:formatCode>
                <c:ptCount val="58"/>
                <c:pt idx="0">
                  <c:v>525600</c:v>
                </c:pt>
                <c:pt idx="1">
                  <c:v>476200</c:v>
                </c:pt>
                <c:pt idx="2">
                  <c:v>460133.33333333331</c:v>
                </c:pt>
                <c:pt idx="3">
                  <c:v>452400</c:v>
                </c:pt>
                <c:pt idx="4">
                  <c:v>448000</c:v>
                </c:pt>
                <c:pt idx="5">
                  <c:v>445266.66666666669</c:v>
                </c:pt>
                <c:pt idx="6">
                  <c:v>443485.71428571426</c:v>
                </c:pt>
                <c:pt idx="7">
                  <c:v>442300</c:v>
                </c:pt>
                <c:pt idx="8">
                  <c:v>441511.11111111112</c:v>
                </c:pt>
                <c:pt idx="9">
                  <c:v>441000</c:v>
                </c:pt>
                <c:pt idx="10">
                  <c:v>440690.90909090912</c:v>
                </c:pt>
                <c:pt idx="11">
                  <c:v>440533.33333333331</c:v>
                </c:pt>
                <c:pt idx="12">
                  <c:v>440492.30769230769</c:v>
                </c:pt>
                <c:pt idx="13">
                  <c:v>440542.85714285716</c:v>
                </c:pt>
                <c:pt idx="14">
                  <c:v>440666.66666666669</c:v>
                </c:pt>
                <c:pt idx="15">
                  <c:v>440850</c:v>
                </c:pt>
                <c:pt idx="16">
                  <c:v>441082.35294117645</c:v>
                </c:pt>
                <c:pt idx="17">
                  <c:v>441355.55555555556</c:v>
                </c:pt>
                <c:pt idx="18">
                  <c:v>441663.15789473685</c:v>
                </c:pt>
                <c:pt idx="19">
                  <c:v>442000</c:v>
                </c:pt>
                <c:pt idx="20">
                  <c:v>442361.90476190473</c:v>
                </c:pt>
                <c:pt idx="21">
                  <c:v>442745.45454545453</c:v>
                </c:pt>
                <c:pt idx="22">
                  <c:v>443147.82608695654</c:v>
                </c:pt>
                <c:pt idx="23">
                  <c:v>443566.66666666669</c:v>
                </c:pt>
                <c:pt idx="24">
                  <c:v>444000</c:v>
                </c:pt>
                <c:pt idx="25">
                  <c:v>444446.15384615387</c:v>
                </c:pt>
                <c:pt idx="26">
                  <c:v>444903.70370370371</c:v>
                </c:pt>
                <c:pt idx="27">
                  <c:v>445371.42857142858</c:v>
                </c:pt>
                <c:pt idx="28">
                  <c:v>445848.27586206899</c:v>
                </c:pt>
                <c:pt idx="29">
                  <c:v>446333.33333333331</c:v>
                </c:pt>
                <c:pt idx="30">
                  <c:v>446825.80645161291</c:v>
                </c:pt>
                <c:pt idx="31">
                  <c:v>447325</c:v>
                </c:pt>
                <c:pt idx="32">
                  <c:v>447830.30303030304</c:v>
                </c:pt>
                <c:pt idx="33">
                  <c:v>448341.17647058825</c:v>
                </c:pt>
                <c:pt idx="34">
                  <c:v>448857.14285714284</c:v>
                </c:pt>
                <c:pt idx="35">
                  <c:v>449377.77777777775</c:v>
                </c:pt>
                <c:pt idx="36">
                  <c:v>449902.70270270272</c:v>
                </c:pt>
                <c:pt idx="37">
                  <c:v>450431.57894736843</c:v>
                </c:pt>
                <c:pt idx="38">
                  <c:v>450964.10256410256</c:v>
                </c:pt>
                <c:pt idx="39">
                  <c:v>451500</c:v>
                </c:pt>
                <c:pt idx="40">
                  <c:v>452039.02439024393</c:v>
                </c:pt>
                <c:pt idx="41">
                  <c:v>452580.95238095237</c:v>
                </c:pt>
                <c:pt idx="42">
                  <c:v>453125.58139534883</c:v>
                </c:pt>
                <c:pt idx="43">
                  <c:v>453672.72727272729</c:v>
                </c:pt>
                <c:pt idx="44">
                  <c:v>454222.22222222225</c:v>
                </c:pt>
                <c:pt idx="45">
                  <c:v>454773.91304347827</c:v>
                </c:pt>
                <c:pt idx="46">
                  <c:v>455327.6595744681</c:v>
                </c:pt>
                <c:pt idx="47">
                  <c:v>455883.33333333331</c:v>
                </c:pt>
                <c:pt idx="48">
                  <c:v>456440.81632653059</c:v>
                </c:pt>
                <c:pt idx="49">
                  <c:v>457000</c:v>
                </c:pt>
                <c:pt idx="50">
                  <c:v>457560.78431372548</c:v>
                </c:pt>
                <c:pt idx="51">
                  <c:v>458123.07692307694</c:v>
                </c:pt>
                <c:pt idx="52">
                  <c:v>458686.79245283018</c:v>
                </c:pt>
                <c:pt idx="53">
                  <c:v>459251.85185185185</c:v>
                </c:pt>
                <c:pt idx="54">
                  <c:v>459818.18181818182</c:v>
                </c:pt>
                <c:pt idx="55">
                  <c:v>460385.71428571426</c:v>
                </c:pt>
                <c:pt idx="56">
                  <c:v>460954.3859649123</c:v>
                </c:pt>
                <c:pt idx="57">
                  <c:v>461524.13793103449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3-42FF-A947-4F5A919E91B3}"/>
            </c:ext>
          </c:extLst>
        </c:ser>
        <c:ser>
          <c:idx val="4"/>
          <c:order val="4"/>
          <c:tx>
            <c:strRef>
              <c:f>TVs!$AD$8</c:f>
              <c:strCache>
                <c:ptCount val="1"/>
                <c:pt idx="0">
                  <c:v>Total Cost @ $840</c:v>
                </c:pt>
              </c:strCache>
            </c:strRef>
          </c:tx>
          <c:spPr>
            <a:ln>
              <a:solidFill>
                <a:srgbClr val="910E14"/>
              </a:solidFill>
            </a:ln>
          </c:spPr>
          <c:marker>
            <c:symbol val="none"/>
          </c:marker>
          <c:cat>
            <c:numRef>
              <c:f>TVs!$T$9:$T$66</c:f>
              <c:numCache>
                <c:formatCode>General</c:formatCode>
                <c:ptCount val="5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</c:numCache>
            </c:numRef>
          </c:cat>
          <c:val>
            <c:numRef>
              <c:f>TVs!$AD$9:$AD$66</c:f>
              <c:numCache>
                <c:formatCode>0</c:formatCode>
                <c:ptCount val="58"/>
                <c:pt idx="0">
                  <c:v>520600</c:v>
                </c:pt>
                <c:pt idx="1">
                  <c:v>471200</c:v>
                </c:pt>
                <c:pt idx="2">
                  <c:v>455133.33333333331</c:v>
                </c:pt>
                <c:pt idx="3">
                  <c:v>447400</c:v>
                </c:pt>
                <c:pt idx="4">
                  <c:v>443000</c:v>
                </c:pt>
                <c:pt idx="5">
                  <c:v>440266.66666666669</c:v>
                </c:pt>
                <c:pt idx="6">
                  <c:v>438485.71428571426</c:v>
                </c:pt>
                <c:pt idx="7">
                  <c:v>437300</c:v>
                </c:pt>
                <c:pt idx="8">
                  <c:v>436511.11111111112</c:v>
                </c:pt>
                <c:pt idx="9">
                  <c:v>436000</c:v>
                </c:pt>
                <c:pt idx="10">
                  <c:v>435690.90909090912</c:v>
                </c:pt>
                <c:pt idx="11">
                  <c:v>435533.33333333331</c:v>
                </c:pt>
                <c:pt idx="12">
                  <c:v>435492.30769230769</c:v>
                </c:pt>
                <c:pt idx="13">
                  <c:v>435542.85714285716</c:v>
                </c:pt>
                <c:pt idx="14">
                  <c:v>435666.66666666669</c:v>
                </c:pt>
                <c:pt idx="15">
                  <c:v>435850</c:v>
                </c:pt>
                <c:pt idx="16">
                  <c:v>436082.35294117645</c:v>
                </c:pt>
                <c:pt idx="17">
                  <c:v>436355.55555555556</c:v>
                </c:pt>
                <c:pt idx="18">
                  <c:v>436663.15789473685</c:v>
                </c:pt>
                <c:pt idx="19">
                  <c:v>437000</c:v>
                </c:pt>
                <c:pt idx="20">
                  <c:v>437361.90476190473</c:v>
                </c:pt>
                <c:pt idx="21">
                  <c:v>437745.45454545453</c:v>
                </c:pt>
                <c:pt idx="22">
                  <c:v>438147.82608695654</c:v>
                </c:pt>
                <c:pt idx="23">
                  <c:v>438566.66666666669</c:v>
                </c:pt>
                <c:pt idx="24">
                  <c:v>439000</c:v>
                </c:pt>
                <c:pt idx="25">
                  <c:v>439446.15384615387</c:v>
                </c:pt>
                <c:pt idx="26">
                  <c:v>439903.70370370371</c:v>
                </c:pt>
                <c:pt idx="27">
                  <c:v>440371.42857142858</c:v>
                </c:pt>
                <c:pt idx="28">
                  <c:v>440848.27586206899</c:v>
                </c:pt>
                <c:pt idx="29">
                  <c:v>441333.33333333331</c:v>
                </c:pt>
                <c:pt idx="30">
                  <c:v>441825.80645161291</c:v>
                </c:pt>
                <c:pt idx="31">
                  <c:v>442325</c:v>
                </c:pt>
                <c:pt idx="32">
                  <c:v>442830.30303030304</c:v>
                </c:pt>
                <c:pt idx="33">
                  <c:v>443341.17647058825</c:v>
                </c:pt>
                <c:pt idx="34">
                  <c:v>443857.14285714284</c:v>
                </c:pt>
                <c:pt idx="35">
                  <c:v>444377.77777777775</c:v>
                </c:pt>
                <c:pt idx="36">
                  <c:v>444902.70270270272</c:v>
                </c:pt>
                <c:pt idx="37">
                  <c:v>445431.57894736843</c:v>
                </c:pt>
                <c:pt idx="38">
                  <c:v>445964.10256410256</c:v>
                </c:pt>
                <c:pt idx="39">
                  <c:v>446500</c:v>
                </c:pt>
                <c:pt idx="40">
                  <c:v>447039.02439024393</c:v>
                </c:pt>
                <c:pt idx="41">
                  <c:v>447580.95238095237</c:v>
                </c:pt>
                <c:pt idx="42">
                  <c:v>448125.58139534883</c:v>
                </c:pt>
                <c:pt idx="43">
                  <c:v>448672.72727272729</c:v>
                </c:pt>
                <c:pt idx="44">
                  <c:v>449222.22222222225</c:v>
                </c:pt>
                <c:pt idx="45">
                  <c:v>449773.91304347827</c:v>
                </c:pt>
                <c:pt idx="46">
                  <c:v>450327.6595744681</c:v>
                </c:pt>
                <c:pt idx="47">
                  <c:v>450883.33333333331</c:v>
                </c:pt>
                <c:pt idx="48">
                  <c:v>451440.81632653059</c:v>
                </c:pt>
                <c:pt idx="49">
                  <c:v>452000</c:v>
                </c:pt>
                <c:pt idx="50">
                  <c:v>452560.78431372548</c:v>
                </c:pt>
                <c:pt idx="51">
                  <c:v>453123.07692307694</c:v>
                </c:pt>
                <c:pt idx="52">
                  <c:v>453686.79245283018</c:v>
                </c:pt>
                <c:pt idx="53">
                  <c:v>454251.85185185185</c:v>
                </c:pt>
                <c:pt idx="54">
                  <c:v>454818.18181818182</c:v>
                </c:pt>
                <c:pt idx="55">
                  <c:v>455385.71428571426</c:v>
                </c:pt>
                <c:pt idx="56">
                  <c:v>455954.3859649123</c:v>
                </c:pt>
                <c:pt idx="57">
                  <c:v>456524.13793103449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B3-42FF-A947-4F5A919E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663800"/>
        <c:axId val="562666360"/>
      </c:lineChart>
      <c:catAx>
        <c:axId val="56266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Order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6360"/>
        <c:crosses val="autoZero"/>
        <c:auto val="1"/>
        <c:lblAlgn val="ctr"/>
        <c:lblOffset val="100"/>
        <c:noMultiLvlLbl val="0"/>
      </c:catAx>
      <c:valAx>
        <c:axId val="562666360"/>
        <c:scaling>
          <c:orientation val="minMax"/>
          <c:min val="4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Cost p.a.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63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94315</xdr:colOff>
      <xdr:row>8</xdr:row>
      <xdr:rowOff>97819</xdr:rowOff>
    </xdr:from>
    <xdr:to>
      <xdr:col>13</xdr:col>
      <xdr:colOff>277091</xdr:colOff>
      <xdr:row>27</xdr:row>
      <xdr:rowOff>149579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C04ED8-3498-431D-B5DD-6E1610C22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101804</xdr:colOff>
      <xdr:row>8</xdr:row>
      <xdr:rowOff>97675</xdr:rowOff>
    </xdr:from>
    <xdr:to>
      <xdr:col>33</xdr:col>
      <xdr:colOff>129540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923CE4-D47C-4952-B280-46B75176D8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83177</xdr:colOff>
      <xdr:row>30</xdr:row>
      <xdr:rowOff>8707</xdr:rowOff>
    </xdr:from>
    <xdr:to>
      <xdr:col>13</xdr:col>
      <xdr:colOff>257868</xdr:colOff>
      <xdr:row>49</xdr:row>
      <xdr:rowOff>2137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A0D908-BCAA-45E9-B1FA-D7713965DC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36540</xdr:colOff>
      <xdr:row>50</xdr:row>
      <xdr:rowOff>164003</xdr:rowOff>
    </xdr:from>
    <xdr:to>
      <xdr:col>13</xdr:col>
      <xdr:colOff>259773</xdr:colOff>
      <xdr:row>69</xdr:row>
      <xdr:rowOff>69272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3576CE-CBF5-4B77-80B1-1DA4663CC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263236</xdr:colOff>
      <xdr:row>0</xdr:row>
      <xdr:rowOff>0</xdr:rowOff>
    </xdr:from>
    <xdr:to>
      <xdr:col>24</xdr:col>
      <xdr:colOff>299532</xdr:colOff>
      <xdr:row>5</xdr:row>
      <xdr:rowOff>155456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080AEB-7F65-4624-B009-4D76086D6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3" t="12689" r="12284" b="23874"/>
        <a:stretch/>
      </xdr:blipFill>
      <xdr:spPr>
        <a:xfrm>
          <a:off x="14893636" y="0"/>
          <a:ext cx="3222842" cy="1651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582192</xdr:colOff>
      <xdr:row>9</xdr:row>
      <xdr:rowOff>142005</xdr:rowOff>
    </xdr:from>
    <xdr:to>
      <xdr:col>15</xdr:col>
      <xdr:colOff>588837</xdr:colOff>
      <xdr:row>29</xdr:row>
      <xdr:rowOff>16328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67D05-35A8-4ABC-AC65-2A858D9A8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85872</xdr:colOff>
      <xdr:row>7</xdr:row>
      <xdr:rowOff>211108</xdr:rowOff>
    </xdr:from>
    <xdr:to>
      <xdr:col>42</xdr:col>
      <xdr:colOff>411974</xdr:colOff>
      <xdr:row>19</xdr:row>
      <xdr:rowOff>154848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D7EC2-A3AE-45DA-BE56-5081419FC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398715</xdr:colOff>
      <xdr:row>15</xdr:row>
      <xdr:rowOff>19184</xdr:rowOff>
    </xdr:from>
    <xdr:to>
      <xdr:col>43</xdr:col>
      <xdr:colOff>374171</xdr:colOff>
      <xdr:row>37</xdr:row>
      <xdr:rowOff>11317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6BD2BB-3532-467C-A84C-3D4D8C357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452178</xdr:colOff>
      <xdr:row>38</xdr:row>
      <xdr:rowOff>69273</xdr:rowOff>
    </xdr:from>
    <xdr:to>
      <xdr:col>39</xdr:col>
      <xdr:colOff>588992</xdr:colOff>
      <xdr:row>53</xdr:row>
      <xdr:rowOff>72129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E26283-D402-4CB1-8465-1293DB30D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475130</xdr:colOff>
      <xdr:row>0</xdr:row>
      <xdr:rowOff>20171</xdr:rowOff>
    </xdr:from>
    <xdr:to>
      <xdr:col>29</xdr:col>
      <xdr:colOff>516622</xdr:colOff>
      <xdr:row>5</xdr:row>
      <xdr:rowOff>147918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24C74B0-1FB7-4A66-9A68-7B72669344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3" t="12689" r="12284" b="23874"/>
        <a:stretch/>
      </xdr:blipFill>
      <xdr:spPr>
        <a:xfrm>
          <a:off x="18324980" y="20171"/>
          <a:ext cx="3222842" cy="165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630-AADA-42D7-BE38-70DC621FFDE3}">
  <dimension ref="B1:Y68"/>
  <sheetViews>
    <sheetView tabSelected="1" zoomScale="70" zoomScaleNormal="70" workbookViewId="0">
      <pane ySplit="8" topLeftCell="A9" activePane="bottomLeft" state="frozen"/>
      <selection pane="bottomLeft" activeCell="AC5" sqref="AC5"/>
    </sheetView>
  </sheetViews>
  <sheetFormatPr defaultRowHeight="14.4" x14ac:dyDescent="0.3"/>
  <cols>
    <col min="1" max="1" width="3.44140625" customWidth="1"/>
    <col min="2" max="2" width="20" customWidth="1"/>
    <col min="3" max="3" width="11.5546875" bestFit="1" customWidth="1"/>
    <col min="11" max="14" width="9.5546875" customWidth="1"/>
    <col min="15" max="15" width="8.88671875" customWidth="1"/>
    <col min="16" max="16" width="12.88671875" customWidth="1"/>
    <col min="17" max="17" width="13.5546875" bestFit="1" customWidth="1"/>
    <col min="18" max="18" width="11.6640625" bestFit="1" customWidth="1"/>
    <col min="19" max="19" width="12.44140625" bestFit="1" customWidth="1"/>
    <col min="20" max="20" width="13.21875" bestFit="1" customWidth="1"/>
    <col min="22" max="25" width="12.44140625" customWidth="1"/>
  </cols>
  <sheetData>
    <row r="1" spans="2:25" ht="24" thickBot="1" x14ac:dyDescent="0.5">
      <c r="B1" s="12" t="s">
        <v>19</v>
      </c>
      <c r="K1" s="3" t="s">
        <v>24</v>
      </c>
    </row>
    <row r="2" spans="2:25" ht="51.6" customHeight="1" thickBot="1" x14ac:dyDescent="0.35">
      <c r="B2" s="3" t="s">
        <v>22</v>
      </c>
      <c r="C2" s="38">
        <v>10000</v>
      </c>
      <c r="K2" s="13" t="s">
        <v>7</v>
      </c>
      <c r="L2" s="14" t="s">
        <v>12</v>
      </c>
      <c r="M2" s="15" t="s">
        <v>13</v>
      </c>
      <c r="N2" s="15" t="s">
        <v>5</v>
      </c>
      <c r="O2" s="15" t="s">
        <v>3</v>
      </c>
      <c r="P2" s="15" t="s">
        <v>9</v>
      </c>
      <c r="Q2" s="15" t="s">
        <v>11</v>
      </c>
      <c r="R2" s="15" t="s">
        <v>10</v>
      </c>
      <c r="S2" s="15" t="s">
        <v>8</v>
      </c>
      <c r="T2" s="16" t="s">
        <v>4</v>
      </c>
    </row>
    <row r="3" spans="2:25" x14ac:dyDescent="0.3">
      <c r="B3" s="3" t="s">
        <v>16</v>
      </c>
      <c r="C3" s="38">
        <v>250</v>
      </c>
      <c r="K3" s="43">
        <v>1</v>
      </c>
      <c r="L3" s="44">
        <v>0</v>
      </c>
      <c r="M3" s="44">
        <v>2499</v>
      </c>
      <c r="N3" s="45" t="str">
        <f>L3&amp;"-"&amp;M3</f>
        <v>0-2499</v>
      </c>
      <c r="O3" s="46">
        <f>SQRT((2*$C$2*$C$3)/$C$6)</f>
        <v>3535.5339059327375</v>
      </c>
      <c r="P3" s="44">
        <v>2499</v>
      </c>
      <c r="Q3" s="46">
        <f>($C$2/P3)*$C$3</f>
        <v>1000.4001600640255</v>
      </c>
      <c r="R3" s="46">
        <f>(P3/2)*$C$6</f>
        <v>499.8</v>
      </c>
      <c r="S3" s="45">
        <f>$C$2*K3</f>
        <v>10000</v>
      </c>
      <c r="T3" s="47">
        <f>SUM(Q3:S3)</f>
        <v>11500.200160064025</v>
      </c>
    </row>
    <row r="4" spans="2:25" x14ac:dyDescent="0.3">
      <c r="B4" t="s">
        <v>14</v>
      </c>
      <c r="C4" s="38">
        <v>1</v>
      </c>
      <c r="K4" s="48">
        <v>0.95</v>
      </c>
      <c r="L4" s="38">
        <v>2500</v>
      </c>
      <c r="M4" s="38">
        <v>4999</v>
      </c>
      <c r="N4" s="40" t="str">
        <f>L4&amp;"-"&amp;M4</f>
        <v>2500-4999</v>
      </c>
      <c r="O4" s="41">
        <f t="shared" ref="O4:O6" si="0">SQRT((2*$C$2*$C$3)/$C$6)</f>
        <v>3535.5339059327375</v>
      </c>
      <c r="P4" s="42">
        <f>C7</f>
        <v>3535.5339059327375</v>
      </c>
      <c r="Q4" s="41">
        <f>($C$2/P4)*$C$3</f>
        <v>707.10678118654755</v>
      </c>
      <c r="R4" s="41">
        <f>(P4/2)*$C$6</f>
        <v>707.10678118654755</v>
      </c>
      <c r="S4" s="40">
        <f t="shared" ref="S4:S6" si="1">$C$2*K4</f>
        <v>9500</v>
      </c>
      <c r="T4" s="49">
        <f>SUM(Q4:S4)</f>
        <v>10914.213562373096</v>
      </c>
    </row>
    <row r="5" spans="2:25" x14ac:dyDescent="0.3">
      <c r="B5" s="3" t="s">
        <v>17</v>
      </c>
      <c r="C5" s="39">
        <v>0.4</v>
      </c>
      <c r="K5" s="48">
        <v>0.9</v>
      </c>
      <c r="L5" s="38">
        <v>5000</v>
      </c>
      <c r="M5" s="38">
        <v>9999</v>
      </c>
      <c r="N5" s="40" t="str">
        <f>L5&amp;"-"&amp;M5</f>
        <v>5000-9999</v>
      </c>
      <c r="O5" s="41">
        <f t="shared" si="0"/>
        <v>3535.5339059327375</v>
      </c>
      <c r="P5" s="38">
        <v>5000</v>
      </c>
      <c r="Q5" s="41">
        <f>($C$2/P5)*$C$3</f>
        <v>500</v>
      </c>
      <c r="R5" s="41">
        <f>(P5/2)*$C$6</f>
        <v>1000</v>
      </c>
      <c r="S5" s="40">
        <f t="shared" si="1"/>
        <v>9000</v>
      </c>
      <c r="T5" s="49">
        <f>SUM(Q5:S5)</f>
        <v>10500</v>
      </c>
    </row>
    <row r="6" spans="2:25" ht="15" thickBot="1" x14ac:dyDescent="0.35">
      <c r="B6" s="3" t="s">
        <v>23</v>
      </c>
      <c r="C6" s="7">
        <f>C4*C5</f>
        <v>0.4</v>
      </c>
      <c r="K6" s="50">
        <v>0.85</v>
      </c>
      <c r="L6" s="51">
        <v>10000</v>
      </c>
      <c r="M6" s="52">
        <v>999999</v>
      </c>
      <c r="N6" s="52" t="str">
        <f>L6&amp;"+"</f>
        <v>10000+</v>
      </c>
      <c r="O6" s="53">
        <f t="shared" si="0"/>
        <v>3535.5339059327375</v>
      </c>
      <c r="P6" s="51">
        <v>10000</v>
      </c>
      <c r="Q6" s="53">
        <f>($C$2/P6)*$C$3</f>
        <v>250</v>
      </c>
      <c r="R6" s="53">
        <f>(P6/2)*$C$6</f>
        <v>2000</v>
      </c>
      <c r="S6" s="52">
        <f t="shared" si="1"/>
        <v>8500</v>
      </c>
      <c r="T6" s="54">
        <f t="shared" ref="T6" si="2">SUM(Q6:S6)</f>
        <v>10750</v>
      </c>
    </row>
    <row r="7" spans="2:25" ht="18" x14ac:dyDescent="0.35">
      <c r="B7" s="5" t="s">
        <v>3</v>
      </c>
      <c r="C7" s="4">
        <f>SQRT(2*C2*C3/C6)</f>
        <v>3535.5339059327375</v>
      </c>
      <c r="O7" s="55" t="s">
        <v>24</v>
      </c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2:25" ht="41.4" customHeight="1" x14ac:dyDescent="0.3">
      <c r="B8" s="2" t="s">
        <v>2</v>
      </c>
      <c r="C8" s="2" t="s">
        <v>0</v>
      </c>
      <c r="D8" s="2" t="s">
        <v>1</v>
      </c>
      <c r="E8" s="2" t="s">
        <v>4</v>
      </c>
      <c r="O8" s="2" t="s">
        <v>2</v>
      </c>
      <c r="P8" s="2" t="s">
        <v>6</v>
      </c>
      <c r="Q8" s="2" t="s">
        <v>0</v>
      </c>
      <c r="R8" s="2" t="s">
        <v>1</v>
      </c>
      <c r="S8" s="2" t="s">
        <v>20</v>
      </c>
      <c r="T8" s="2" t="s">
        <v>4</v>
      </c>
      <c r="V8" s="2" t="str">
        <f>"Total Cost @ $"&amp;K3</f>
        <v>Total Cost @ $1</v>
      </c>
      <c r="W8" s="2" t="str">
        <f>"Total Cost @ $"&amp;K4</f>
        <v>Total Cost @ $0.95</v>
      </c>
      <c r="X8" s="2" t="str">
        <f>"Total Cost @ $"&amp;K5</f>
        <v>Total Cost @ $0.9</v>
      </c>
      <c r="Y8" s="2" t="str">
        <f>"Total Cost @ $"&amp;K6</f>
        <v>Total Cost @ $0.85</v>
      </c>
    </row>
    <row r="9" spans="2:25" x14ac:dyDescent="0.3">
      <c r="B9">
        <v>25</v>
      </c>
      <c r="C9" s="1">
        <f t="shared" ref="C9:C50" si="3">$C$2/$B9*$C$3</f>
        <v>100000</v>
      </c>
      <c r="D9">
        <f t="shared" ref="D9:D50" si="4">B9/2*$C$6</f>
        <v>5</v>
      </c>
      <c r="E9" s="1">
        <f t="shared" ref="E9:E11" si="5">C9+D9</f>
        <v>100005</v>
      </c>
      <c r="O9" s="10">
        <v>25</v>
      </c>
      <c r="P9" s="11">
        <f t="shared" ref="P9:P40" si="6">IF(O9&lt;=$M$3,$K$3,IF(O9&lt;=$M$4,$K$4,IF(O9&lt;=$M$5,$K$5,$K$6)))</f>
        <v>1</v>
      </c>
      <c r="Q9" s="9">
        <f>($C$2/O9)*$C$3</f>
        <v>100000</v>
      </c>
      <c r="R9" s="9">
        <f t="shared" ref="R9:R40" si="7">(O9/2)*$C$6</f>
        <v>5</v>
      </c>
      <c r="S9" s="9">
        <f t="shared" ref="S9:S40" si="8">$C$2*P9</f>
        <v>10000</v>
      </c>
      <c r="T9" s="9">
        <f>SUM(P9:S9)</f>
        <v>110006</v>
      </c>
      <c r="V9" s="9">
        <f t="shared" ref="V9:V40" si="9">SUM(Q9,R9,($C$2*$K$3))</f>
        <v>110005</v>
      </c>
      <c r="W9" s="9">
        <f t="shared" ref="W9:W40" si="10">SUM(Q9,R9,($C$2*$K$4))</f>
        <v>109505</v>
      </c>
      <c r="X9" s="9">
        <f t="shared" ref="X9:X40" si="11">SUM(Q9,R9,($C$2*$K$5))</f>
        <v>109005</v>
      </c>
      <c r="Y9" s="9">
        <f t="shared" ref="Y9:Y40" si="12">SUM(Q9,R9,($C$2*$K$6))</f>
        <v>108505</v>
      </c>
    </row>
    <row r="10" spans="2:25" ht="15" customHeight="1" x14ac:dyDescent="0.3">
      <c r="B10">
        <v>50</v>
      </c>
      <c r="C10" s="1">
        <f t="shared" si="3"/>
        <v>50000</v>
      </c>
      <c r="D10">
        <f t="shared" si="4"/>
        <v>10</v>
      </c>
      <c r="E10" s="1">
        <f t="shared" si="5"/>
        <v>50010</v>
      </c>
      <c r="O10" s="10">
        <v>50</v>
      </c>
      <c r="P10" s="11">
        <f t="shared" si="6"/>
        <v>1</v>
      </c>
      <c r="Q10" s="9">
        <f t="shared" ref="Q9:Q40" si="13">($C$2/O10)*$C$3</f>
        <v>50000</v>
      </c>
      <c r="R10" s="9">
        <f t="shared" si="7"/>
        <v>10</v>
      </c>
      <c r="S10" s="9">
        <f t="shared" si="8"/>
        <v>10000</v>
      </c>
      <c r="T10" s="9">
        <f t="shared" ref="T10:T68" si="14">SUM(P10:S10)</f>
        <v>60011</v>
      </c>
      <c r="V10" s="9">
        <f t="shared" si="9"/>
        <v>60010</v>
      </c>
      <c r="W10" s="9">
        <f t="shared" si="10"/>
        <v>59510</v>
      </c>
      <c r="X10" s="9">
        <f t="shared" si="11"/>
        <v>59010</v>
      </c>
      <c r="Y10" s="9">
        <f t="shared" si="12"/>
        <v>58510</v>
      </c>
    </row>
    <row r="11" spans="2:25" x14ac:dyDescent="0.3">
      <c r="B11">
        <v>100</v>
      </c>
      <c r="C11" s="1">
        <f t="shared" si="3"/>
        <v>25000</v>
      </c>
      <c r="D11">
        <f t="shared" si="4"/>
        <v>20</v>
      </c>
      <c r="E11" s="1">
        <f t="shared" si="5"/>
        <v>25020</v>
      </c>
      <c r="O11" s="10">
        <v>100</v>
      </c>
      <c r="P11" s="11">
        <f t="shared" si="6"/>
        <v>1</v>
      </c>
      <c r="Q11" s="9">
        <f t="shared" si="13"/>
        <v>25000</v>
      </c>
      <c r="R11" s="9">
        <f t="shared" si="7"/>
        <v>20</v>
      </c>
      <c r="S11" s="9">
        <f t="shared" si="8"/>
        <v>10000</v>
      </c>
      <c r="T11" s="9">
        <f t="shared" si="14"/>
        <v>35021</v>
      </c>
      <c r="V11" s="9">
        <f t="shared" si="9"/>
        <v>35020</v>
      </c>
      <c r="W11" s="9">
        <f t="shared" si="10"/>
        <v>34520</v>
      </c>
      <c r="X11" s="9">
        <f t="shared" si="11"/>
        <v>34020</v>
      </c>
      <c r="Y11" s="9">
        <f t="shared" si="12"/>
        <v>33520</v>
      </c>
    </row>
    <row r="12" spans="2:25" x14ac:dyDescent="0.3">
      <c r="B12">
        <v>200</v>
      </c>
      <c r="C12" s="1">
        <f t="shared" si="3"/>
        <v>12500</v>
      </c>
      <c r="D12">
        <f t="shared" si="4"/>
        <v>40</v>
      </c>
      <c r="E12" s="1">
        <f t="shared" ref="E12:E39" si="15">C12+D12</f>
        <v>12540</v>
      </c>
      <c r="O12" s="10">
        <v>200</v>
      </c>
      <c r="P12" s="11">
        <f t="shared" si="6"/>
        <v>1</v>
      </c>
      <c r="Q12" s="9">
        <f t="shared" si="13"/>
        <v>12500</v>
      </c>
      <c r="R12" s="9">
        <f t="shared" si="7"/>
        <v>40</v>
      </c>
      <c r="S12" s="9">
        <f t="shared" si="8"/>
        <v>10000</v>
      </c>
      <c r="T12" s="9">
        <f t="shared" si="14"/>
        <v>22541</v>
      </c>
      <c r="V12" s="9">
        <f t="shared" si="9"/>
        <v>22540</v>
      </c>
      <c r="W12" s="9">
        <f t="shared" si="10"/>
        <v>22040</v>
      </c>
      <c r="X12" s="9">
        <f t="shared" si="11"/>
        <v>21540</v>
      </c>
      <c r="Y12" s="9">
        <f t="shared" si="12"/>
        <v>21040</v>
      </c>
    </row>
    <row r="13" spans="2:25" x14ac:dyDescent="0.3">
      <c r="B13">
        <v>400</v>
      </c>
      <c r="C13" s="1">
        <f t="shared" si="3"/>
        <v>6250</v>
      </c>
      <c r="D13">
        <f t="shared" si="4"/>
        <v>80</v>
      </c>
      <c r="E13" s="1">
        <f t="shared" si="15"/>
        <v>6330</v>
      </c>
      <c r="O13" s="10">
        <v>400</v>
      </c>
      <c r="P13" s="11">
        <f t="shared" si="6"/>
        <v>1</v>
      </c>
      <c r="Q13" s="9">
        <f t="shared" si="13"/>
        <v>6250</v>
      </c>
      <c r="R13" s="9">
        <f t="shared" si="7"/>
        <v>80</v>
      </c>
      <c r="S13" s="9">
        <f t="shared" si="8"/>
        <v>10000</v>
      </c>
      <c r="T13" s="9">
        <f t="shared" si="14"/>
        <v>16331</v>
      </c>
      <c r="V13" s="9">
        <f t="shared" si="9"/>
        <v>16330</v>
      </c>
      <c r="W13" s="9">
        <f t="shared" si="10"/>
        <v>15830</v>
      </c>
      <c r="X13" s="9">
        <f t="shared" si="11"/>
        <v>15330</v>
      </c>
      <c r="Y13" s="9">
        <f t="shared" si="12"/>
        <v>14830</v>
      </c>
    </row>
    <row r="14" spans="2:25" x14ac:dyDescent="0.3">
      <c r="B14">
        <v>600</v>
      </c>
      <c r="C14" s="1">
        <f t="shared" si="3"/>
        <v>4166.666666666667</v>
      </c>
      <c r="D14">
        <f t="shared" si="4"/>
        <v>120</v>
      </c>
      <c r="E14" s="1">
        <f t="shared" si="15"/>
        <v>4286.666666666667</v>
      </c>
      <c r="O14" s="10">
        <v>600</v>
      </c>
      <c r="P14" s="11">
        <f t="shared" si="6"/>
        <v>1</v>
      </c>
      <c r="Q14" s="9">
        <f t="shared" si="13"/>
        <v>4166.666666666667</v>
      </c>
      <c r="R14" s="9">
        <f t="shared" si="7"/>
        <v>120</v>
      </c>
      <c r="S14" s="9">
        <f t="shared" si="8"/>
        <v>10000</v>
      </c>
      <c r="T14" s="9">
        <f t="shared" si="14"/>
        <v>14287.666666666668</v>
      </c>
      <c r="V14" s="9">
        <f t="shared" si="9"/>
        <v>14286.666666666668</v>
      </c>
      <c r="W14" s="9">
        <f t="shared" si="10"/>
        <v>13786.666666666668</v>
      </c>
      <c r="X14" s="9">
        <f t="shared" si="11"/>
        <v>13286.666666666668</v>
      </c>
      <c r="Y14" s="9">
        <f t="shared" si="12"/>
        <v>12786.666666666668</v>
      </c>
    </row>
    <row r="15" spans="2:25" x14ac:dyDescent="0.3">
      <c r="B15">
        <v>800</v>
      </c>
      <c r="C15" s="1">
        <f t="shared" si="3"/>
        <v>3125</v>
      </c>
      <c r="D15">
        <f t="shared" si="4"/>
        <v>160</v>
      </c>
      <c r="E15" s="1">
        <f t="shared" si="15"/>
        <v>3285</v>
      </c>
      <c r="O15" s="10">
        <v>800</v>
      </c>
      <c r="P15" s="11">
        <f t="shared" si="6"/>
        <v>1</v>
      </c>
      <c r="Q15" s="9">
        <f t="shared" si="13"/>
        <v>3125</v>
      </c>
      <c r="R15" s="9">
        <f t="shared" si="7"/>
        <v>160</v>
      </c>
      <c r="S15" s="9">
        <f t="shared" si="8"/>
        <v>10000</v>
      </c>
      <c r="T15" s="9">
        <f t="shared" si="14"/>
        <v>13286</v>
      </c>
      <c r="V15" s="9">
        <f t="shared" si="9"/>
        <v>13285</v>
      </c>
      <c r="W15" s="9">
        <f t="shared" si="10"/>
        <v>12785</v>
      </c>
      <c r="X15" s="9">
        <f t="shared" si="11"/>
        <v>12285</v>
      </c>
      <c r="Y15" s="9">
        <f t="shared" si="12"/>
        <v>11785</v>
      </c>
    </row>
    <row r="16" spans="2:25" x14ac:dyDescent="0.3">
      <c r="B16">
        <v>1000</v>
      </c>
      <c r="C16" s="1">
        <f t="shared" si="3"/>
        <v>2500</v>
      </c>
      <c r="D16">
        <f t="shared" si="4"/>
        <v>200</v>
      </c>
      <c r="E16" s="1">
        <f t="shared" si="15"/>
        <v>2700</v>
      </c>
      <c r="O16" s="10">
        <v>1000</v>
      </c>
      <c r="P16" s="11">
        <f t="shared" si="6"/>
        <v>1</v>
      </c>
      <c r="Q16" s="9">
        <f t="shared" si="13"/>
        <v>2500</v>
      </c>
      <c r="R16" s="9">
        <f t="shared" si="7"/>
        <v>200</v>
      </c>
      <c r="S16" s="9">
        <f t="shared" si="8"/>
        <v>10000</v>
      </c>
      <c r="T16" s="9">
        <f t="shared" si="14"/>
        <v>12701</v>
      </c>
      <c r="V16" s="9">
        <f t="shared" si="9"/>
        <v>12700</v>
      </c>
      <c r="W16" s="9">
        <f t="shared" si="10"/>
        <v>12200</v>
      </c>
      <c r="X16" s="9">
        <f t="shared" si="11"/>
        <v>11700</v>
      </c>
      <c r="Y16" s="9">
        <f t="shared" si="12"/>
        <v>11200</v>
      </c>
    </row>
    <row r="17" spans="2:25" x14ac:dyDescent="0.3">
      <c r="B17">
        <v>1200</v>
      </c>
      <c r="C17" s="1">
        <f t="shared" si="3"/>
        <v>2083.3333333333335</v>
      </c>
      <c r="D17">
        <f t="shared" si="4"/>
        <v>240</v>
      </c>
      <c r="E17" s="1">
        <f t="shared" si="15"/>
        <v>2323.3333333333335</v>
      </c>
      <c r="O17" s="10">
        <v>1200</v>
      </c>
      <c r="P17" s="11">
        <f t="shared" si="6"/>
        <v>1</v>
      </c>
      <c r="Q17" s="9">
        <f t="shared" si="13"/>
        <v>2083.3333333333335</v>
      </c>
      <c r="R17" s="9">
        <f t="shared" si="7"/>
        <v>240</v>
      </c>
      <c r="S17" s="9">
        <f t="shared" si="8"/>
        <v>10000</v>
      </c>
      <c r="T17" s="9">
        <f t="shared" si="14"/>
        <v>12324.333333333334</v>
      </c>
      <c r="V17" s="9">
        <f t="shared" si="9"/>
        <v>12323.333333333334</v>
      </c>
      <c r="W17" s="9">
        <f t="shared" si="10"/>
        <v>11823.333333333334</v>
      </c>
      <c r="X17" s="9">
        <f t="shared" si="11"/>
        <v>11323.333333333334</v>
      </c>
      <c r="Y17" s="9">
        <f t="shared" si="12"/>
        <v>10823.333333333334</v>
      </c>
    </row>
    <row r="18" spans="2:25" x14ac:dyDescent="0.3">
      <c r="B18">
        <v>1400</v>
      </c>
      <c r="C18" s="1">
        <f t="shared" si="3"/>
        <v>1785.7142857142858</v>
      </c>
      <c r="D18">
        <f t="shared" si="4"/>
        <v>280</v>
      </c>
      <c r="E18" s="1">
        <f t="shared" si="15"/>
        <v>2065.7142857142858</v>
      </c>
      <c r="O18" s="10">
        <v>1400</v>
      </c>
      <c r="P18" s="11">
        <f t="shared" si="6"/>
        <v>1</v>
      </c>
      <c r="Q18" s="9">
        <f t="shared" si="13"/>
        <v>1785.7142857142858</v>
      </c>
      <c r="R18" s="9">
        <f t="shared" si="7"/>
        <v>280</v>
      </c>
      <c r="S18" s="9">
        <f t="shared" si="8"/>
        <v>10000</v>
      </c>
      <c r="T18" s="9">
        <f t="shared" si="14"/>
        <v>12066.714285714286</v>
      </c>
      <c r="V18" s="9">
        <f t="shared" si="9"/>
        <v>12065.714285714286</v>
      </c>
      <c r="W18" s="9">
        <f t="shared" si="10"/>
        <v>11565.714285714286</v>
      </c>
      <c r="X18" s="9">
        <f t="shared" si="11"/>
        <v>11065.714285714286</v>
      </c>
      <c r="Y18" s="9">
        <f t="shared" si="12"/>
        <v>10565.714285714286</v>
      </c>
    </row>
    <row r="19" spans="2:25" x14ac:dyDescent="0.3">
      <c r="B19">
        <v>1600</v>
      </c>
      <c r="C19" s="1">
        <f t="shared" si="3"/>
        <v>1562.5</v>
      </c>
      <c r="D19">
        <f t="shared" si="4"/>
        <v>320</v>
      </c>
      <c r="E19" s="1">
        <f t="shared" si="15"/>
        <v>1882.5</v>
      </c>
      <c r="O19" s="10">
        <v>1600</v>
      </c>
      <c r="P19" s="11">
        <f t="shared" si="6"/>
        <v>1</v>
      </c>
      <c r="Q19" s="9">
        <f t="shared" si="13"/>
        <v>1562.5</v>
      </c>
      <c r="R19" s="9">
        <f t="shared" si="7"/>
        <v>320</v>
      </c>
      <c r="S19" s="9">
        <f t="shared" si="8"/>
        <v>10000</v>
      </c>
      <c r="T19" s="9">
        <f t="shared" si="14"/>
        <v>11883.5</v>
      </c>
      <c r="V19" s="9">
        <f t="shared" si="9"/>
        <v>11882.5</v>
      </c>
      <c r="W19" s="9">
        <f t="shared" si="10"/>
        <v>11382.5</v>
      </c>
      <c r="X19" s="9">
        <f t="shared" si="11"/>
        <v>10882.5</v>
      </c>
      <c r="Y19" s="9">
        <f t="shared" si="12"/>
        <v>10382.5</v>
      </c>
    </row>
    <row r="20" spans="2:25" x14ac:dyDescent="0.3">
      <c r="B20">
        <v>1800</v>
      </c>
      <c r="C20" s="1">
        <f t="shared" si="3"/>
        <v>1388.8888888888889</v>
      </c>
      <c r="D20">
        <f t="shared" si="4"/>
        <v>360</v>
      </c>
      <c r="E20" s="1">
        <f t="shared" si="15"/>
        <v>1748.8888888888889</v>
      </c>
      <c r="O20" s="10">
        <v>1800</v>
      </c>
      <c r="P20" s="11">
        <f t="shared" si="6"/>
        <v>1</v>
      </c>
      <c r="Q20" s="9">
        <f t="shared" si="13"/>
        <v>1388.8888888888889</v>
      </c>
      <c r="R20" s="9">
        <f t="shared" si="7"/>
        <v>360</v>
      </c>
      <c r="S20" s="9">
        <f t="shared" si="8"/>
        <v>10000</v>
      </c>
      <c r="T20" s="9">
        <f t="shared" si="14"/>
        <v>11749.888888888889</v>
      </c>
      <c r="V20" s="9">
        <f t="shared" si="9"/>
        <v>11748.888888888889</v>
      </c>
      <c r="W20" s="9">
        <f t="shared" si="10"/>
        <v>11248.888888888889</v>
      </c>
      <c r="X20" s="9">
        <f t="shared" si="11"/>
        <v>10748.888888888889</v>
      </c>
      <c r="Y20" s="9">
        <f t="shared" si="12"/>
        <v>10248.888888888889</v>
      </c>
    </row>
    <row r="21" spans="2:25" x14ac:dyDescent="0.3">
      <c r="B21">
        <v>2000</v>
      </c>
      <c r="C21" s="1">
        <f t="shared" si="3"/>
        <v>1250</v>
      </c>
      <c r="D21">
        <f t="shared" si="4"/>
        <v>400</v>
      </c>
      <c r="E21" s="1">
        <f t="shared" si="15"/>
        <v>1650</v>
      </c>
      <c r="O21" s="10">
        <v>2000</v>
      </c>
      <c r="P21" s="11">
        <f t="shared" si="6"/>
        <v>1</v>
      </c>
      <c r="Q21" s="9">
        <f t="shared" si="13"/>
        <v>1250</v>
      </c>
      <c r="R21" s="9">
        <f t="shared" si="7"/>
        <v>400</v>
      </c>
      <c r="S21" s="9">
        <f t="shared" si="8"/>
        <v>10000</v>
      </c>
      <c r="T21" s="9">
        <f t="shared" si="14"/>
        <v>11651</v>
      </c>
      <c r="V21" s="9">
        <f t="shared" si="9"/>
        <v>11650</v>
      </c>
      <c r="W21" s="9">
        <f t="shared" si="10"/>
        <v>11150</v>
      </c>
      <c r="X21" s="9">
        <f t="shared" si="11"/>
        <v>10650</v>
      </c>
      <c r="Y21" s="9">
        <f t="shared" si="12"/>
        <v>10150</v>
      </c>
    </row>
    <row r="22" spans="2:25" x14ac:dyDescent="0.3">
      <c r="B22">
        <v>2200</v>
      </c>
      <c r="C22" s="1">
        <f t="shared" si="3"/>
        <v>1136.3636363636365</v>
      </c>
      <c r="D22">
        <f t="shared" si="4"/>
        <v>440</v>
      </c>
      <c r="E22" s="1">
        <f t="shared" si="15"/>
        <v>1576.3636363636365</v>
      </c>
      <c r="O22" s="10">
        <v>2200</v>
      </c>
      <c r="P22" s="11">
        <f t="shared" si="6"/>
        <v>1</v>
      </c>
      <c r="Q22" s="9">
        <f t="shared" si="13"/>
        <v>1136.3636363636365</v>
      </c>
      <c r="R22" s="9">
        <f t="shared" si="7"/>
        <v>440</v>
      </c>
      <c r="S22" s="9">
        <f t="shared" si="8"/>
        <v>10000</v>
      </c>
      <c r="T22" s="9">
        <f t="shared" si="14"/>
        <v>11577.363636363636</v>
      </c>
      <c r="V22" s="9">
        <f t="shared" si="9"/>
        <v>11576.363636363636</v>
      </c>
      <c r="W22" s="9">
        <f t="shared" si="10"/>
        <v>11076.363636363636</v>
      </c>
      <c r="X22" s="9">
        <f t="shared" si="11"/>
        <v>10576.363636363636</v>
      </c>
      <c r="Y22" s="9">
        <f t="shared" si="12"/>
        <v>10076.363636363636</v>
      </c>
    </row>
    <row r="23" spans="2:25" x14ac:dyDescent="0.3">
      <c r="B23">
        <v>2400</v>
      </c>
      <c r="C23" s="1">
        <f t="shared" si="3"/>
        <v>1041.6666666666667</v>
      </c>
      <c r="D23">
        <f t="shared" si="4"/>
        <v>480</v>
      </c>
      <c r="E23" s="1">
        <f t="shared" si="15"/>
        <v>1521.6666666666667</v>
      </c>
      <c r="O23" s="10">
        <v>2400</v>
      </c>
      <c r="P23" s="11">
        <f t="shared" si="6"/>
        <v>1</v>
      </c>
      <c r="Q23" s="9">
        <f t="shared" si="13"/>
        <v>1041.6666666666667</v>
      </c>
      <c r="R23" s="9">
        <f t="shared" si="7"/>
        <v>480</v>
      </c>
      <c r="S23" s="9">
        <f t="shared" si="8"/>
        <v>10000</v>
      </c>
      <c r="T23" s="9">
        <f t="shared" si="14"/>
        <v>11522.666666666666</v>
      </c>
      <c r="V23" s="9">
        <f t="shared" si="9"/>
        <v>11521.666666666666</v>
      </c>
      <c r="W23" s="9">
        <f t="shared" si="10"/>
        <v>11021.666666666666</v>
      </c>
      <c r="X23" s="9">
        <f t="shared" si="11"/>
        <v>10521.666666666666</v>
      </c>
      <c r="Y23" s="9">
        <f t="shared" si="12"/>
        <v>10021.666666666666</v>
      </c>
    </row>
    <row r="24" spans="2:25" x14ac:dyDescent="0.3">
      <c r="B24">
        <v>2600</v>
      </c>
      <c r="C24" s="1">
        <f t="shared" si="3"/>
        <v>961.53846153846155</v>
      </c>
      <c r="D24">
        <f t="shared" si="4"/>
        <v>520</v>
      </c>
      <c r="E24" s="1">
        <f t="shared" si="15"/>
        <v>1481.5384615384614</v>
      </c>
      <c r="O24" s="10">
        <v>2600</v>
      </c>
      <c r="P24" s="11">
        <f t="shared" si="6"/>
        <v>0.95</v>
      </c>
      <c r="Q24" s="9">
        <f t="shared" si="13"/>
        <v>961.53846153846155</v>
      </c>
      <c r="R24" s="9">
        <f t="shared" si="7"/>
        <v>520</v>
      </c>
      <c r="S24" s="9">
        <f t="shared" si="8"/>
        <v>9500</v>
      </c>
      <c r="T24" s="9">
        <f t="shared" si="14"/>
        <v>10982.488461538462</v>
      </c>
      <c r="V24" s="9">
        <f t="shared" si="9"/>
        <v>11481.538461538461</v>
      </c>
      <c r="W24" s="9">
        <f t="shared" si="10"/>
        <v>10981.538461538461</v>
      </c>
      <c r="X24" s="9">
        <f t="shared" si="11"/>
        <v>10481.538461538461</v>
      </c>
      <c r="Y24" s="9">
        <f t="shared" si="12"/>
        <v>9981.538461538461</v>
      </c>
    </row>
    <row r="25" spans="2:25" x14ac:dyDescent="0.3">
      <c r="B25">
        <v>2800</v>
      </c>
      <c r="C25" s="1">
        <f t="shared" si="3"/>
        <v>892.85714285714289</v>
      </c>
      <c r="D25">
        <f t="shared" si="4"/>
        <v>560</v>
      </c>
      <c r="E25" s="1">
        <f t="shared" si="15"/>
        <v>1452.8571428571429</v>
      </c>
      <c r="O25" s="10">
        <v>2800</v>
      </c>
      <c r="P25" s="11">
        <f t="shared" si="6"/>
        <v>0.95</v>
      </c>
      <c r="Q25" s="9">
        <f t="shared" si="13"/>
        <v>892.85714285714289</v>
      </c>
      <c r="R25" s="9">
        <f t="shared" si="7"/>
        <v>560</v>
      </c>
      <c r="S25" s="9">
        <f t="shared" si="8"/>
        <v>9500</v>
      </c>
      <c r="T25" s="9">
        <f t="shared" si="14"/>
        <v>10953.807142857142</v>
      </c>
      <c r="V25" s="9">
        <f t="shared" si="9"/>
        <v>11452.857142857143</v>
      </c>
      <c r="W25" s="9">
        <f t="shared" si="10"/>
        <v>10952.857142857143</v>
      </c>
      <c r="X25" s="9">
        <f t="shared" si="11"/>
        <v>10452.857142857143</v>
      </c>
      <c r="Y25" s="9">
        <f t="shared" si="12"/>
        <v>9952.8571428571431</v>
      </c>
    </row>
    <row r="26" spans="2:25" x14ac:dyDescent="0.3">
      <c r="B26">
        <v>3000</v>
      </c>
      <c r="C26" s="1">
        <f t="shared" si="3"/>
        <v>833.33333333333337</v>
      </c>
      <c r="D26">
        <f t="shared" si="4"/>
        <v>600</v>
      </c>
      <c r="E26" s="1">
        <f t="shared" si="15"/>
        <v>1433.3333333333335</v>
      </c>
      <c r="O26" s="10">
        <v>3000</v>
      </c>
      <c r="P26" s="11">
        <f t="shared" si="6"/>
        <v>0.95</v>
      </c>
      <c r="Q26" s="9">
        <f t="shared" si="13"/>
        <v>833.33333333333337</v>
      </c>
      <c r="R26" s="9">
        <f t="shared" si="7"/>
        <v>600</v>
      </c>
      <c r="S26" s="9">
        <f t="shared" si="8"/>
        <v>9500</v>
      </c>
      <c r="T26" s="9">
        <f t="shared" si="14"/>
        <v>10934.283333333333</v>
      </c>
      <c r="V26" s="9">
        <f t="shared" si="9"/>
        <v>11433.333333333334</v>
      </c>
      <c r="W26" s="9">
        <f t="shared" si="10"/>
        <v>10933.333333333334</v>
      </c>
      <c r="X26" s="9">
        <f t="shared" si="11"/>
        <v>10433.333333333334</v>
      </c>
      <c r="Y26" s="9">
        <f t="shared" si="12"/>
        <v>9933.3333333333339</v>
      </c>
    </row>
    <row r="27" spans="2:25" x14ac:dyDescent="0.3">
      <c r="B27">
        <v>3200</v>
      </c>
      <c r="C27" s="1">
        <f t="shared" si="3"/>
        <v>781.25</v>
      </c>
      <c r="D27">
        <f t="shared" si="4"/>
        <v>640</v>
      </c>
      <c r="E27" s="1">
        <f t="shared" si="15"/>
        <v>1421.25</v>
      </c>
      <c r="O27" s="10">
        <v>3200</v>
      </c>
      <c r="P27" s="11">
        <f t="shared" si="6"/>
        <v>0.95</v>
      </c>
      <c r="Q27" s="9">
        <f t="shared" si="13"/>
        <v>781.25</v>
      </c>
      <c r="R27" s="9">
        <f t="shared" si="7"/>
        <v>640</v>
      </c>
      <c r="S27" s="9">
        <f t="shared" si="8"/>
        <v>9500</v>
      </c>
      <c r="T27" s="9">
        <f t="shared" si="14"/>
        <v>10922.2</v>
      </c>
      <c r="V27" s="9">
        <f t="shared" si="9"/>
        <v>11421.25</v>
      </c>
      <c r="W27" s="9">
        <f t="shared" si="10"/>
        <v>10921.25</v>
      </c>
      <c r="X27" s="9">
        <f t="shared" si="11"/>
        <v>10421.25</v>
      </c>
      <c r="Y27" s="9">
        <f t="shared" si="12"/>
        <v>9921.25</v>
      </c>
    </row>
    <row r="28" spans="2:25" x14ac:dyDescent="0.3">
      <c r="B28">
        <v>3400</v>
      </c>
      <c r="C28" s="1">
        <f t="shared" si="3"/>
        <v>735.2941176470589</v>
      </c>
      <c r="D28">
        <f t="shared" si="4"/>
        <v>680</v>
      </c>
      <c r="E28" s="1">
        <f t="shared" si="15"/>
        <v>1415.294117647059</v>
      </c>
      <c r="O28" s="10">
        <v>3400</v>
      </c>
      <c r="P28" s="11">
        <f t="shared" si="6"/>
        <v>0.95</v>
      </c>
      <c r="Q28" s="9">
        <f t="shared" si="13"/>
        <v>735.2941176470589</v>
      </c>
      <c r="R28" s="9">
        <f t="shared" si="7"/>
        <v>680</v>
      </c>
      <c r="S28" s="9">
        <f t="shared" si="8"/>
        <v>9500</v>
      </c>
      <c r="T28" s="9">
        <f t="shared" si="14"/>
        <v>10916.244117647058</v>
      </c>
      <c r="V28" s="9">
        <f t="shared" si="9"/>
        <v>11415.294117647059</v>
      </c>
      <c r="W28" s="9">
        <f t="shared" si="10"/>
        <v>10915.294117647059</v>
      </c>
      <c r="X28" s="9">
        <f t="shared" si="11"/>
        <v>10415.294117647059</v>
      </c>
      <c r="Y28" s="9">
        <f t="shared" si="12"/>
        <v>9915.2941176470595</v>
      </c>
    </row>
    <row r="29" spans="2:25" x14ac:dyDescent="0.3">
      <c r="B29">
        <v>3600</v>
      </c>
      <c r="C29" s="1">
        <f t="shared" si="3"/>
        <v>694.44444444444446</v>
      </c>
      <c r="D29">
        <f t="shared" si="4"/>
        <v>720</v>
      </c>
      <c r="E29" s="1">
        <f t="shared" si="15"/>
        <v>1414.4444444444443</v>
      </c>
      <c r="O29" s="10">
        <v>3600</v>
      </c>
      <c r="P29" s="11">
        <f t="shared" si="6"/>
        <v>0.95</v>
      </c>
      <c r="Q29" s="9">
        <f t="shared" si="13"/>
        <v>694.44444444444446</v>
      </c>
      <c r="R29" s="9">
        <f t="shared" si="7"/>
        <v>720</v>
      </c>
      <c r="S29" s="9">
        <f t="shared" si="8"/>
        <v>9500</v>
      </c>
      <c r="T29" s="9">
        <f t="shared" si="14"/>
        <v>10915.394444444444</v>
      </c>
      <c r="V29" s="9">
        <f t="shared" si="9"/>
        <v>11414.444444444445</v>
      </c>
      <c r="W29" s="9">
        <f t="shared" si="10"/>
        <v>10914.444444444445</v>
      </c>
      <c r="X29" s="9">
        <f t="shared" si="11"/>
        <v>10414.444444444445</v>
      </c>
      <c r="Y29" s="9">
        <f t="shared" si="12"/>
        <v>9914.4444444444453</v>
      </c>
    </row>
    <row r="30" spans="2:25" x14ac:dyDescent="0.3">
      <c r="B30">
        <v>3800</v>
      </c>
      <c r="C30" s="1">
        <f t="shared" si="3"/>
        <v>657.89473684210532</v>
      </c>
      <c r="D30">
        <f t="shared" si="4"/>
        <v>760</v>
      </c>
      <c r="E30" s="1">
        <f t="shared" si="15"/>
        <v>1417.8947368421054</v>
      </c>
      <c r="O30" s="10">
        <v>3800</v>
      </c>
      <c r="P30" s="11">
        <f t="shared" si="6"/>
        <v>0.95</v>
      </c>
      <c r="Q30" s="9">
        <f t="shared" si="13"/>
        <v>657.89473684210532</v>
      </c>
      <c r="R30" s="9">
        <f t="shared" si="7"/>
        <v>760</v>
      </c>
      <c r="S30" s="9">
        <f t="shared" si="8"/>
        <v>9500</v>
      </c>
      <c r="T30" s="9">
        <f t="shared" si="14"/>
        <v>10918.844736842106</v>
      </c>
      <c r="V30" s="9">
        <f t="shared" si="9"/>
        <v>11417.894736842105</v>
      </c>
      <c r="W30" s="9">
        <f t="shared" si="10"/>
        <v>10917.894736842105</v>
      </c>
      <c r="X30" s="9">
        <f t="shared" si="11"/>
        <v>10417.894736842105</v>
      </c>
      <c r="Y30" s="9">
        <f t="shared" si="12"/>
        <v>9917.894736842105</v>
      </c>
    </row>
    <row r="31" spans="2:25" x14ac:dyDescent="0.3">
      <c r="B31">
        <v>4000</v>
      </c>
      <c r="C31" s="1">
        <f t="shared" si="3"/>
        <v>625</v>
      </c>
      <c r="D31">
        <f t="shared" si="4"/>
        <v>800</v>
      </c>
      <c r="E31" s="1">
        <f t="shared" si="15"/>
        <v>1425</v>
      </c>
      <c r="O31" s="10">
        <v>4000</v>
      </c>
      <c r="P31" s="11">
        <f t="shared" si="6"/>
        <v>0.95</v>
      </c>
      <c r="Q31" s="9">
        <f t="shared" si="13"/>
        <v>625</v>
      </c>
      <c r="R31" s="9">
        <f t="shared" si="7"/>
        <v>800</v>
      </c>
      <c r="S31" s="9">
        <f t="shared" si="8"/>
        <v>9500</v>
      </c>
      <c r="T31" s="9">
        <f t="shared" si="14"/>
        <v>10925.95</v>
      </c>
      <c r="V31" s="9">
        <f t="shared" si="9"/>
        <v>11425</v>
      </c>
      <c r="W31" s="9">
        <f t="shared" si="10"/>
        <v>10925</v>
      </c>
      <c r="X31" s="9">
        <f t="shared" si="11"/>
        <v>10425</v>
      </c>
      <c r="Y31" s="9">
        <f t="shared" si="12"/>
        <v>9925</v>
      </c>
    </row>
    <row r="32" spans="2:25" x14ac:dyDescent="0.3">
      <c r="B32">
        <v>4200</v>
      </c>
      <c r="C32" s="1">
        <f t="shared" si="3"/>
        <v>595.23809523809518</v>
      </c>
      <c r="D32">
        <f t="shared" si="4"/>
        <v>840</v>
      </c>
      <c r="E32" s="1">
        <f t="shared" si="15"/>
        <v>1435.2380952380952</v>
      </c>
      <c r="O32" s="10">
        <v>4200</v>
      </c>
      <c r="P32" s="11">
        <f t="shared" si="6"/>
        <v>0.95</v>
      </c>
      <c r="Q32" s="9">
        <f t="shared" si="13"/>
        <v>595.23809523809518</v>
      </c>
      <c r="R32" s="9">
        <f t="shared" si="7"/>
        <v>840</v>
      </c>
      <c r="S32" s="9">
        <f t="shared" si="8"/>
        <v>9500</v>
      </c>
      <c r="T32" s="9">
        <f t="shared" si="14"/>
        <v>10936.188095238096</v>
      </c>
      <c r="V32" s="9">
        <f t="shared" si="9"/>
        <v>11435.238095238095</v>
      </c>
      <c r="W32" s="9">
        <f t="shared" si="10"/>
        <v>10935.238095238095</v>
      </c>
      <c r="X32" s="9">
        <f t="shared" si="11"/>
        <v>10435.238095238095</v>
      </c>
      <c r="Y32" s="9">
        <f t="shared" si="12"/>
        <v>9935.2380952380954</v>
      </c>
    </row>
    <row r="33" spans="2:25" x14ac:dyDescent="0.3">
      <c r="B33">
        <v>4400</v>
      </c>
      <c r="C33" s="1">
        <f t="shared" si="3"/>
        <v>568.18181818181824</v>
      </c>
      <c r="D33">
        <f t="shared" si="4"/>
        <v>880</v>
      </c>
      <c r="E33" s="1">
        <f t="shared" si="15"/>
        <v>1448.1818181818182</v>
      </c>
      <c r="O33" s="10">
        <v>4400</v>
      </c>
      <c r="P33" s="11">
        <f t="shared" si="6"/>
        <v>0.95</v>
      </c>
      <c r="Q33" s="9">
        <f t="shared" si="13"/>
        <v>568.18181818181824</v>
      </c>
      <c r="R33" s="9">
        <f t="shared" si="7"/>
        <v>880</v>
      </c>
      <c r="S33" s="9">
        <f t="shared" si="8"/>
        <v>9500</v>
      </c>
      <c r="T33" s="9">
        <f t="shared" si="14"/>
        <v>10949.131818181819</v>
      </c>
      <c r="V33" s="9">
        <f t="shared" si="9"/>
        <v>11448.181818181818</v>
      </c>
      <c r="W33" s="9">
        <f t="shared" si="10"/>
        <v>10948.181818181818</v>
      </c>
      <c r="X33" s="9">
        <f t="shared" si="11"/>
        <v>10448.181818181818</v>
      </c>
      <c r="Y33" s="9">
        <f t="shared" si="12"/>
        <v>9948.181818181818</v>
      </c>
    </row>
    <row r="34" spans="2:25" x14ac:dyDescent="0.3">
      <c r="B34">
        <v>4600</v>
      </c>
      <c r="C34" s="1">
        <f t="shared" si="3"/>
        <v>543.47826086956513</v>
      </c>
      <c r="D34">
        <f t="shared" si="4"/>
        <v>920</v>
      </c>
      <c r="E34" s="1">
        <f t="shared" si="15"/>
        <v>1463.478260869565</v>
      </c>
      <c r="O34" s="10">
        <v>4600</v>
      </c>
      <c r="P34" s="11">
        <f t="shared" si="6"/>
        <v>0.95</v>
      </c>
      <c r="Q34" s="9">
        <f t="shared" si="13"/>
        <v>543.47826086956513</v>
      </c>
      <c r="R34" s="9">
        <f t="shared" si="7"/>
        <v>920</v>
      </c>
      <c r="S34" s="9">
        <f t="shared" si="8"/>
        <v>9500</v>
      </c>
      <c r="T34" s="9">
        <f t="shared" si="14"/>
        <v>10964.428260869565</v>
      </c>
      <c r="V34" s="9">
        <f t="shared" si="9"/>
        <v>11463.478260869564</v>
      </c>
      <c r="W34" s="9">
        <f t="shared" si="10"/>
        <v>10963.478260869564</v>
      </c>
      <c r="X34" s="9">
        <f t="shared" si="11"/>
        <v>10463.478260869564</v>
      </c>
      <c r="Y34" s="9">
        <f t="shared" si="12"/>
        <v>9963.4782608695641</v>
      </c>
    </row>
    <row r="35" spans="2:25" x14ac:dyDescent="0.3">
      <c r="B35">
        <v>4800</v>
      </c>
      <c r="C35" s="1">
        <f t="shared" si="3"/>
        <v>520.83333333333337</v>
      </c>
      <c r="D35">
        <f t="shared" si="4"/>
        <v>960</v>
      </c>
      <c r="E35" s="1">
        <f t="shared" si="15"/>
        <v>1480.8333333333335</v>
      </c>
      <c r="O35" s="10">
        <v>4800</v>
      </c>
      <c r="P35" s="11">
        <f t="shared" si="6"/>
        <v>0.95</v>
      </c>
      <c r="Q35" s="9">
        <f t="shared" si="13"/>
        <v>520.83333333333337</v>
      </c>
      <c r="R35" s="9">
        <f t="shared" si="7"/>
        <v>960</v>
      </c>
      <c r="S35" s="9">
        <f t="shared" si="8"/>
        <v>9500</v>
      </c>
      <c r="T35" s="9">
        <f t="shared" si="14"/>
        <v>10981.783333333333</v>
      </c>
      <c r="V35" s="9">
        <f t="shared" si="9"/>
        <v>11480.833333333334</v>
      </c>
      <c r="W35" s="9">
        <f t="shared" si="10"/>
        <v>10980.833333333334</v>
      </c>
      <c r="X35" s="9">
        <f t="shared" si="11"/>
        <v>10480.833333333334</v>
      </c>
      <c r="Y35" s="9">
        <f t="shared" si="12"/>
        <v>9980.8333333333339</v>
      </c>
    </row>
    <row r="36" spans="2:25" x14ac:dyDescent="0.3">
      <c r="B36">
        <v>5000</v>
      </c>
      <c r="C36" s="1">
        <f t="shared" si="3"/>
        <v>500</v>
      </c>
      <c r="D36">
        <f t="shared" si="4"/>
        <v>1000</v>
      </c>
      <c r="E36" s="1">
        <f t="shared" si="15"/>
        <v>1500</v>
      </c>
      <c r="O36" s="10">
        <v>5000</v>
      </c>
      <c r="P36" s="11">
        <f t="shared" si="6"/>
        <v>0.9</v>
      </c>
      <c r="Q36" s="9">
        <f t="shared" si="13"/>
        <v>500</v>
      </c>
      <c r="R36" s="9">
        <f t="shared" si="7"/>
        <v>1000</v>
      </c>
      <c r="S36" s="9">
        <f t="shared" si="8"/>
        <v>9000</v>
      </c>
      <c r="T36" s="9">
        <f t="shared" si="14"/>
        <v>10500.9</v>
      </c>
      <c r="V36" s="9">
        <f t="shared" si="9"/>
        <v>11500</v>
      </c>
      <c r="W36" s="9">
        <f t="shared" si="10"/>
        <v>11000</v>
      </c>
      <c r="X36" s="9">
        <f t="shared" si="11"/>
        <v>10500</v>
      </c>
      <c r="Y36" s="9">
        <f t="shared" si="12"/>
        <v>10000</v>
      </c>
    </row>
    <row r="37" spans="2:25" x14ac:dyDescent="0.3">
      <c r="B37">
        <v>5200</v>
      </c>
      <c r="C37" s="1">
        <f t="shared" si="3"/>
        <v>480.76923076923077</v>
      </c>
      <c r="D37">
        <f t="shared" si="4"/>
        <v>1040</v>
      </c>
      <c r="E37" s="1">
        <f t="shared" si="15"/>
        <v>1520.7692307692307</v>
      </c>
      <c r="O37" s="10">
        <v>5200</v>
      </c>
      <c r="P37" s="11">
        <f t="shared" si="6"/>
        <v>0.9</v>
      </c>
      <c r="Q37" s="9">
        <f t="shared" si="13"/>
        <v>480.76923076923077</v>
      </c>
      <c r="R37" s="9">
        <f t="shared" si="7"/>
        <v>1040</v>
      </c>
      <c r="S37" s="9">
        <f t="shared" si="8"/>
        <v>9000</v>
      </c>
      <c r="T37" s="9">
        <f t="shared" si="14"/>
        <v>10521.66923076923</v>
      </c>
      <c r="V37" s="9">
        <f t="shared" si="9"/>
        <v>11520.76923076923</v>
      </c>
      <c r="W37" s="9">
        <f t="shared" si="10"/>
        <v>11020.76923076923</v>
      </c>
      <c r="X37" s="9">
        <f t="shared" si="11"/>
        <v>10520.76923076923</v>
      </c>
      <c r="Y37" s="9">
        <f t="shared" si="12"/>
        <v>10020.76923076923</v>
      </c>
    </row>
    <row r="38" spans="2:25" x14ac:dyDescent="0.3">
      <c r="B38">
        <v>5400</v>
      </c>
      <c r="C38" s="1">
        <f t="shared" si="3"/>
        <v>462.96296296296299</v>
      </c>
      <c r="D38">
        <f t="shared" si="4"/>
        <v>1080</v>
      </c>
      <c r="E38" s="1">
        <f t="shared" si="15"/>
        <v>1542.962962962963</v>
      </c>
      <c r="O38" s="10">
        <v>5400</v>
      </c>
      <c r="P38" s="11">
        <f t="shared" si="6"/>
        <v>0.9</v>
      </c>
      <c r="Q38" s="9">
        <f t="shared" si="13"/>
        <v>462.96296296296299</v>
      </c>
      <c r="R38" s="9">
        <f t="shared" si="7"/>
        <v>1080</v>
      </c>
      <c r="S38" s="9">
        <f t="shared" si="8"/>
        <v>9000</v>
      </c>
      <c r="T38" s="9">
        <f t="shared" si="14"/>
        <v>10543.862962962963</v>
      </c>
      <c r="V38" s="9">
        <f t="shared" si="9"/>
        <v>11542.962962962964</v>
      </c>
      <c r="W38" s="9">
        <f t="shared" si="10"/>
        <v>11042.962962962964</v>
      </c>
      <c r="X38" s="9">
        <f t="shared" si="11"/>
        <v>10542.962962962964</v>
      </c>
      <c r="Y38" s="9">
        <f t="shared" si="12"/>
        <v>10042.962962962964</v>
      </c>
    </row>
    <row r="39" spans="2:25" x14ac:dyDescent="0.3">
      <c r="B39">
        <v>5600</v>
      </c>
      <c r="C39" s="1">
        <f t="shared" si="3"/>
        <v>446.42857142857144</v>
      </c>
      <c r="D39">
        <f t="shared" si="4"/>
        <v>1120</v>
      </c>
      <c r="E39" s="1">
        <f t="shared" si="15"/>
        <v>1566.4285714285716</v>
      </c>
      <c r="O39" s="10">
        <v>5600</v>
      </c>
      <c r="P39" s="11">
        <f t="shared" si="6"/>
        <v>0.9</v>
      </c>
      <c r="Q39" s="9">
        <f t="shared" si="13"/>
        <v>446.42857142857144</v>
      </c>
      <c r="R39" s="9">
        <f t="shared" si="7"/>
        <v>1120</v>
      </c>
      <c r="S39" s="9">
        <f t="shared" si="8"/>
        <v>9000</v>
      </c>
      <c r="T39" s="9">
        <f t="shared" si="14"/>
        <v>10567.328571428572</v>
      </c>
      <c r="V39" s="9">
        <f t="shared" si="9"/>
        <v>11566.428571428572</v>
      </c>
      <c r="W39" s="9">
        <f t="shared" si="10"/>
        <v>11066.428571428572</v>
      </c>
      <c r="X39" s="9">
        <f t="shared" si="11"/>
        <v>10566.428571428572</v>
      </c>
      <c r="Y39" s="9">
        <f t="shared" si="12"/>
        <v>10066.428571428572</v>
      </c>
    </row>
    <row r="40" spans="2:25" x14ac:dyDescent="0.3">
      <c r="B40">
        <v>5800</v>
      </c>
      <c r="C40" s="1">
        <f t="shared" si="3"/>
        <v>431.03448275862064</v>
      </c>
      <c r="D40">
        <f t="shared" si="4"/>
        <v>1160</v>
      </c>
      <c r="E40" s="1">
        <f t="shared" ref="E40:E50" si="16">C40+D40</f>
        <v>1591.0344827586207</v>
      </c>
      <c r="O40" s="10">
        <v>5800</v>
      </c>
      <c r="P40" s="11">
        <f t="shared" si="6"/>
        <v>0.9</v>
      </c>
      <c r="Q40" s="9">
        <f t="shared" si="13"/>
        <v>431.03448275862064</v>
      </c>
      <c r="R40" s="9">
        <f t="shared" si="7"/>
        <v>1160</v>
      </c>
      <c r="S40" s="9">
        <f t="shared" si="8"/>
        <v>9000</v>
      </c>
      <c r="T40" s="9">
        <f t="shared" si="14"/>
        <v>10591.934482758621</v>
      </c>
      <c r="V40" s="9">
        <f t="shared" si="9"/>
        <v>11591.034482758621</v>
      </c>
      <c r="W40" s="9">
        <f t="shared" si="10"/>
        <v>11091.034482758621</v>
      </c>
      <c r="X40" s="9">
        <f t="shared" si="11"/>
        <v>10591.034482758621</v>
      </c>
      <c r="Y40" s="9">
        <f t="shared" si="12"/>
        <v>10091.034482758621</v>
      </c>
    </row>
    <row r="41" spans="2:25" x14ac:dyDescent="0.3">
      <c r="B41">
        <v>6000</v>
      </c>
      <c r="C41" s="1">
        <f t="shared" si="3"/>
        <v>416.66666666666669</v>
      </c>
      <c r="D41">
        <f t="shared" si="4"/>
        <v>1200</v>
      </c>
      <c r="E41" s="1">
        <f t="shared" si="16"/>
        <v>1616.6666666666667</v>
      </c>
      <c r="O41" s="10">
        <v>6000</v>
      </c>
      <c r="P41" s="11">
        <f t="shared" ref="P41:P68" si="17">IF(O41&lt;=$M$3,$K$3,IF(O41&lt;=$M$4,$K$4,IF(O41&lt;=$M$5,$K$5,$K$6)))</f>
        <v>0.9</v>
      </c>
      <c r="Q41" s="9">
        <f t="shared" ref="Q41:Q68" si="18">($C$2/O41)*$C$3</f>
        <v>416.66666666666669</v>
      </c>
      <c r="R41" s="9">
        <f t="shared" ref="R41:R68" si="19">(O41/2)*$C$6</f>
        <v>1200</v>
      </c>
      <c r="S41" s="9">
        <f t="shared" ref="S41:S68" si="20">$C$2*P41</f>
        <v>9000</v>
      </c>
      <c r="T41" s="9">
        <f t="shared" si="14"/>
        <v>10617.566666666666</v>
      </c>
      <c r="V41" s="9">
        <f t="shared" ref="V41:V68" si="21">SUM(Q41,R41,($C$2*$K$3))</f>
        <v>11616.666666666666</v>
      </c>
      <c r="W41" s="9">
        <f t="shared" ref="W41:W68" si="22">SUM(Q41,R41,($C$2*$K$4))</f>
        <v>11116.666666666666</v>
      </c>
      <c r="X41" s="9">
        <f t="shared" ref="X41:X68" si="23">SUM(Q41,R41,($C$2*$K$5))</f>
        <v>10616.666666666666</v>
      </c>
      <c r="Y41" s="9">
        <f t="shared" ref="Y41:Y68" si="24">SUM(Q41,R41,($C$2*$K$6))</f>
        <v>10116.666666666666</v>
      </c>
    </row>
    <row r="42" spans="2:25" x14ac:dyDescent="0.3">
      <c r="B42">
        <v>6200</v>
      </c>
      <c r="C42" s="1">
        <f t="shared" si="3"/>
        <v>403.22580645161287</v>
      </c>
      <c r="D42">
        <f t="shared" si="4"/>
        <v>1240</v>
      </c>
      <c r="E42" s="1">
        <f t="shared" si="16"/>
        <v>1643.2258064516129</v>
      </c>
      <c r="O42" s="10">
        <v>6200</v>
      </c>
      <c r="P42" s="11">
        <f t="shared" si="17"/>
        <v>0.9</v>
      </c>
      <c r="Q42" s="9">
        <f t="shared" si="18"/>
        <v>403.22580645161287</v>
      </c>
      <c r="R42" s="9">
        <f t="shared" si="19"/>
        <v>1240</v>
      </c>
      <c r="S42" s="9">
        <f t="shared" si="20"/>
        <v>9000</v>
      </c>
      <c r="T42" s="9">
        <f t="shared" si="14"/>
        <v>10644.125806451613</v>
      </c>
      <c r="V42" s="9">
        <f t="shared" si="21"/>
        <v>11643.225806451614</v>
      </c>
      <c r="W42" s="9">
        <f t="shared" si="22"/>
        <v>11143.225806451614</v>
      </c>
      <c r="X42" s="9">
        <f t="shared" si="23"/>
        <v>10643.225806451614</v>
      </c>
      <c r="Y42" s="9">
        <f t="shared" si="24"/>
        <v>10143.225806451614</v>
      </c>
    </row>
    <row r="43" spans="2:25" x14ac:dyDescent="0.3">
      <c r="B43">
        <v>6400</v>
      </c>
      <c r="C43" s="1">
        <f t="shared" si="3"/>
        <v>390.625</v>
      </c>
      <c r="D43">
        <f t="shared" si="4"/>
        <v>1280</v>
      </c>
      <c r="E43" s="1">
        <f t="shared" si="16"/>
        <v>1670.625</v>
      </c>
      <c r="O43" s="10">
        <v>6400</v>
      </c>
      <c r="P43" s="11">
        <f t="shared" si="17"/>
        <v>0.9</v>
      </c>
      <c r="Q43" s="9">
        <f t="shared" si="18"/>
        <v>390.625</v>
      </c>
      <c r="R43" s="9">
        <f t="shared" si="19"/>
        <v>1280</v>
      </c>
      <c r="S43" s="9">
        <f t="shared" si="20"/>
        <v>9000</v>
      </c>
      <c r="T43" s="9">
        <f t="shared" si="14"/>
        <v>10671.525</v>
      </c>
      <c r="V43" s="9">
        <f t="shared" si="21"/>
        <v>11670.625</v>
      </c>
      <c r="W43" s="9">
        <f t="shared" si="22"/>
        <v>11170.625</v>
      </c>
      <c r="X43" s="9">
        <f t="shared" si="23"/>
        <v>10670.625</v>
      </c>
      <c r="Y43" s="9">
        <f t="shared" si="24"/>
        <v>10170.625</v>
      </c>
    </row>
    <row r="44" spans="2:25" x14ac:dyDescent="0.3">
      <c r="B44">
        <v>6600</v>
      </c>
      <c r="C44" s="1">
        <f t="shared" si="3"/>
        <v>378.78787878787881</v>
      </c>
      <c r="D44">
        <f t="shared" si="4"/>
        <v>1320</v>
      </c>
      <c r="E44" s="1">
        <f t="shared" si="16"/>
        <v>1698.7878787878788</v>
      </c>
      <c r="O44" s="10">
        <v>6600</v>
      </c>
      <c r="P44" s="11">
        <f t="shared" si="17"/>
        <v>0.9</v>
      </c>
      <c r="Q44" s="9">
        <f t="shared" si="18"/>
        <v>378.78787878787881</v>
      </c>
      <c r="R44" s="9">
        <f t="shared" si="19"/>
        <v>1320</v>
      </c>
      <c r="S44" s="9">
        <f t="shared" si="20"/>
        <v>9000</v>
      </c>
      <c r="T44" s="9">
        <f t="shared" si="14"/>
        <v>10699.68787878788</v>
      </c>
      <c r="V44" s="9">
        <f t="shared" si="21"/>
        <v>11698.787878787878</v>
      </c>
      <c r="W44" s="9">
        <f t="shared" si="22"/>
        <v>11198.787878787878</v>
      </c>
      <c r="X44" s="9">
        <f t="shared" si="23"/>
        <v>10698.787878787878</v>
      </c>
      <c r="Y44" s="9">
        <f t="shared" si="24"/>
        <v>10198.787878787878</v>
      </c>
    </row>
    <row r="45" spans="2:25" x14ac:dyDescent="0.3">
      <c r="B45">
        <v>6800</v>
      </c>
      <c r="C45" s="1">
        <f t="shared" si="3"/>
        <v>367.64705882352945</v>
      </c>
      <c r="D45">
        <f t="shared" si="4"/>
        <v>1360</v>
      </c>
      <c r="E45" s="1">
        <f t="shared" si="16"/>
        <v>1727.6470588235295</v>
      </c>
      <c r="O45" s="10">
        <v>6800</v>
      </c>
      <c r="P45" s="11">
        <f t="shared" si="17"/>
        <v>0.9</v>
      </c>
      <c r="Q45" s="9">
        <f t="shared" si="18"/>
        <v>367.64705882352945</v>
      </c>
      <c r="R45" s="9">
        <f t="shared" si="19"/>
        <v>1360</v>
      </c>
      <c r="S45" s="9">
        <f t="shared" si="20"/>
        <v>9000</v>
      </c>
      <c r="T45" s="9">
        <f t="shared" si="14"/>
        <v>10728.547058823529</v>
      </c>
      <c r="V45" s="9">
        <f t="shared" si="21"/>
        <v>11727.64705882353</v>
      </c>
      <c r="W45" s="9">
        <f t="shared" si="22"/>
        <v>11227.64705882353</v>
      </c>
      <c r="X45" s="9">
        <f t="shared" si="23"/>
        <v>10727.64705882353</v>
      </c>
      <c r="Y45" s="9">
        <f t="shared" si="24"/>
        <v>10227.64705882353</v>
      </c>
    </row>
    <row r="46" spans="2:25" x14ac:dyDescent="0.3">
      <c r="B46">
        <v>7000</v>
      </c>
      <c r="C46" s="1">
        <f t="shared" si="3"/>
        <v>357.14285714285717</v>
      </c>
      <c r="D46">
        <f t="shared" si="4"/>
        <v>1400</v>
      </c>
      <c r="E46" s="1">
        <f t="shared" si="16"/>
        <v>1757.1428571428571</v>
      </c>
      <c r="O46" s="10">
        <v>7000</v>
      </c>
      <c r="P46" s="11">
        <f t="shared" si="17"/>
        <v>0.9</v>
      </c>
      <c r="Q46" s="9">
        <f t="shared" si="18"/>
        <v>357.14285714285717</v>
      </c>
      <c r="R46" s="9">
        <f t="shared" si="19"/>
        <v>1400</v>
      </c>
      <c r="S46" s="9">
        <f t="shared" si="20"/>
        <v>9000</v>
      </c>
      <c r="T46" s="9">
        <f t="shared" si="14"/>
        <v>10758.042857142857</v>
      </c>
      <c r="V46" s="9">
        <f t="shared" si="21"/>
        <v>11757.142857142857</v>
      </c>
      <c r="W46" s="9">
        <f t="shared" si="22"/>
        <v>11257.142857142857</v>
      </c>
      <c r="X46" s="9">
        <f t="shared" si="23"/>
        <v>10757.142857142857</v>
      </c>
      <c r="Y46" s="9">
        <f t="shared" si="24"/>
        <v>10257.142857142857</v>
      </c>
    </row>
    <row r="47" spans="2:25" x14ac:dyDescent="0.3">
      <c r="B47">
        <v>7200</v>
      </c>
      <c r="C47" s="1">
        <f t="shared" si="3"/>
        <v>347.22222222222223</v>
      </c>
      <c r="D47">
        <f t="shared" si="4"/>
        <v>1440</v>
      </c>
      <c r="E47" s="1">
        <f t="shared" si="16"/>
        <v>1787.2222222222222</v>
      </c>
      <c r="O47" s="10">
        <v>7200</v>
      </c>
      <c r="P47" s="11">
        <f t="shared" si="17"/>
        <v>0.9</v>
      </c>
      <c r="Q47" s="9">
        <f t="shared" si="18"/>
        <v>347.22222222222223</v>
      </c>
      <c r="R47" s="9">
        <f t="shared" si="19"/>
        <v>1440</v>
      </c>
      <c r="S47" s="9">
        <f t="shared" si="20"/>
        <v>9000</v>
      </c>
      <c r="T47" s="9">
        <f t="shared" si="14"/>
        <v>10788.122222222222</v>
      </c>
      <c r="V47" s="9">
        <f t="shared" si="21"/>
        <v>11787.222222222223</v>
      </c>
      <c r="W47" s="9">
        <f t="shared" si="22"/>
        <v>11287.222222222223</v>
      </c>
      <c r="X47" s="9">
        <f t="shared" si="23"/>
        <v>10787.222222222223</v>
      </c>
      <c r="Y47" s="9">
        <f t="shared" si="24"/>
        <v>10287.222222222223</v>
      </c>
    </row>
    <row r="48" spans="2:25" x14ac:dyDescent="0.3">
      <c r="B48">
        <v>7400</v>
      </c>
      <c r="C48" s="1">
        <f t="shared" si="3"/>
        <v>337.83783783783781</v>
      </c>
      <c r="D48">
        <f t="shared" si="4"/>
        <v>1480</v>
      </c>
      <c r="E48" s="1">
        <f t="shared" si="16"/>
        <v>1817.8378378378379</v>
      </c>
      <c r="O48" s="10">
        <v>7400</v>
      </c>
      <c r="P48" s="11">
        <f t="shared" si="17"/>
        <v>0.9</v>
      </c>
      <c r="Q48" s="9">
        <f t="shared" si="18"/>
        <v>337.83783783783781</v>
      </c>
      <c r="R48" s="9">
        <f t="shared" si="19"/>
        <v>1480</v>
      </c>
      <c r="S48" s="9">
        <f t="shared" si="20"/>
        <v>9000</v>
      </c>
      <c r="T48" s="9">
        <f t="shared" si="14"/>
        <v>10818.737837837838</v>
      </c>
      <c r="V48" s="9">
        <f t="shared" si="21"/>
        <v>11817.837837837838</v>
      </c>
      <c r="W48" s="9">
        <f t="shared" si="22"/>
        <v>11317.837837837838</v>
      </c>
      <c r="X48" s="9">
        <f t="shared" si="23"/>
        <v>10817.837837837838</v>
      </c>
      <c r="Y48" s="9">
        <f t="shared" si="24"/>
        <v>10317.837837837838</v>
      </c>
    </row>
    <row r="49" spans="2:25" x14ac:dyDescent="0.3">
      <c r="B49">
        <v>7600</v>
      </c>
      <c r="C49" s="1">
        <f t="shared" si="3"/>
        <v>328.94736842105266</v>
      </c>
      <c r="D49">
        <f t="shared" si="4"/>
        <v>1520</v>
      </c>
      <c r="E49" s="1">
        <f t="shared" si="16"/>
        <v>1848.9473684210527</v>
      </c>
      <c r="O49" s="10">
        <v>7600</v>
      </c>
      <c r="P49" s="11">
        <f t="shared" si="17"/>
        <v>0.9</v>
      </c>
      <c r="Q49" s="9">
        <f t="shared" si="18"/>
        <v>328.94736842105266</v>
      </c>
      <c r="R49" s="9">
        <f t="shared" si="19"/>
        <v>1520</v>
      </c>
      <c r="S49" s="9">
        <f t="shared" si="20"/>
        <v>9000</v>
      </c>
      <c r="T49" s="9">
        <f t="shared" si="14"/>
        <v>10849.847368421053</v>
      </c>
      <c r="V49" s="9">
        <f t="shared" si="21"/>
        <v>11848.947368421053</v>
      </c>
      <c r="W49" s="9">
        <f t="shared" si="22"/>
        <v>11348.947368421053</v>
      </c>
      <c r="X49" s="9">
        <f t="shared" si="23"/>
        <v>10848.947368421053</v>
      </c>
      <c r="Y49" s="9">
        <f t="shared" si="24"/>
        <v>10348.947368421053</v>
      </c>
    </row>
    <row r="50" spans="2:25" x14ac:dyDescent="0.3">
      <c r="B50">
        <v>7800</v>
      </c>
      <c r="C50" s="1">
        <f t="shared" si="3"/>
        <v>320.51282051282055</v>
      </c>
      <c r="D50">
        <f t="shared" si="4"/>
        <v>1560</v>
      </c>
      <c r="E50" s="1">
        <f t="shared" si="16"/>
        <v>1880.5128205128206</v>
      </c>
      <c r="O50" s="10">
        <v>7800</v>
      </c>
      <c r="P50" s="11">
        <f t="shared" si="17"/>
        <v>0.9</v>
      </c>
      <c r="Q50" s="9">
        <f t="shared" si="18"/>
        <v>320.51282051282055</v>
      </c>
      <c r="R50" s="9">
        <f t="shared" si="19"/>
        <v>1560</v>
      </c>
      <c r="S50" s="9">
        <f t="shared" si="20"/>
        <v>9000</v>
      </c>
      <c r="T50" s="9">
        <f t="shared" si="14"/>
        <v>10881.41282051282</v>
      </c>
      <c r="V50" s="9">
        <f t="shared" si="21"/>
        <v>11880.51282051282</v>
      </c>
      <c r="W50" s="9">
        <f t="shared" si="22"/>
        <v>11380.51282051282</v>
      </c>
      <c r="X50" s="9">
        <f t="shared" si="23"/>
        <v>10880.51282051282</v>
      </c>
      <c r="Y50" s="9">
        <f t="shared" si="24"/>
        <v>10380.51282051282</v>
      </c>
    </row>
    <row r="51" spans="2:25" x14ac:dyDescent="0.3">
      <c r="O51" s="10">
        <v>8000</v>
      </c>
      <c r="P51" s="11">
        <f t="shared" si="17"/>
        <v>0.9</v>
      </c>
      <c r="Q51" s="9">
        <f t="shared" si="18"/>
        <v>312.5</v>
      </c>
      <c r="R51" s="9">
        <f t="shared" si="19"/>
        <v>1600</v>
      </c>
      <c r="S51" s="9">
        <f t="shared" si="20"/>
        <v>9000</v>
      </c>
      <c r="T51" s="9">
        <f t="shared" si="14"/>
        <v>10913.4</v>
      </c>
      <c r="V51" s="9">
        <f t="shared" si="21"/>
        <v>11912.5</v>
      </c>
      <c r="W51" s="9">
        <f t="shared" si="22"/>
        <v>11412.5</v>
      </c>
      <c r="X51" s="9">
        <f t="shared" si="23"/>
        <v>10912.5</v>
      </c>
      <c r="Y51" s="9">
        <f t="shared" si="24"/>
        <v>10412.5</v>
      </c>
    </row>
    <row r="52" spans="2:25" x14ac:dyDescent="0.3">
      <c r="O52" s="10">
        <v>8200</v>
      </c>
      <c r="P52" s="11">
        <f t="shared" si="17"/>
        <v>0.9</v>
      </c>
      <c r="Q52" s="9">
        <f t="shared" si="18"/>
        <v>304.8780487804878</v>
      </c>
      <c r="R52" s="9">
        <f t="shared" si="19"/>
        <v>1640</v>
      </c>
      <c r="S52" s="9">
        <f t="shared" si="20"/>
        <v>9000</v>
      </c>
      <c r="T52" s="9">
        <f t="shared" si="14"/>
        <v>10945.778048780488</v>
      </c>
      <c r="V52" s="9">
        <f t="shared" si="21"/>
        <v>11944.878048780487</v>
      </c>
      <c r="W52" s="9">
        <f t="shared" si="22"/>
        <v>11444.878048780487</v>
      </c>
      <c r="X52" s="9">
        <f t="shared" si="23"/>
        <v>10944.878048780487</v>
      </c>
      <c r="Y52" s="9">
        <f t="shared" si="24"/>
        <v>10444.878048780487</v>
      </c>
    </row>
    <row r="53" spans="2:25" x14ac:dyDescent="0.3">
      <c r="O53" s="10">
        <v>8400</v>
      </c>
      <c r="P53" s="11">
        <f t="shared" si="17"/>
        <v>0.9</v>
      </c>
      <c r="Q53" s="9">
        <f t="shared" si="18"/>
        <v>297.61904761904759</v>
      </c>
      <c r="R53" s="9">
        <f t="shared" si="19"/>
        <v>1680</v>
      </c>
      <c r="S53" s="9">
        <f t="shared" si="20"/>
        <v>9000</v>
      </c>
      <c r="T53" s="9">
        <f t="shared" si="14"/>
        <v>10978.519047619047</v>
      </c>
      <c r="V53" s="9">
        <f t="shared" si="21"/>
        <v>11977.619047619048</v>
      </c>
      <c r="W53" s="9">
        <f t="shared" si="22"/>
        <v>11477.619047619048</v>
      </c>
      <c r="X53" s="9">
        <f t="shared" si="23"/>
        <v>10977.619047619048</v>
      </c>
      <c r="Y53" s="9">
        <f t="shared" si="24"/>
        <v>10477.619047619048</v>
      </c>
    </row>
    <row r="54" spans="2:25" x14ac:dyDescent="0.3">
      <c r="O54" s="10">
        <v>8600</v>
      </c>
      <c r="P54" s="11">
        <f t="shared" si="17"/>
        <v>0.9</v>
      </c>
      <c r="Q54" s="9">
        <f t="shared" si="18"/>
        <v>290.69767441860466</v>
      </c>
      <c r="R54" s="9">
        <f t="shared" si="19"/>
        <v>1720</v>
      </c>
      <c r="S54" s="9">
        <f t="shared" si="20"/>
        <v>9000</v>
      </c>
      <c r="T54" s="9">
        <f t="shared" si="14"/>
        <v>11011.597674418605</v>
      </c>
      <c r="V54" s="9">
        <f t="shared" si="21"/>
        <v>12010.697674418605</v>
      </c>
      <c r="W54" s="9">
        <f t="shared" si="22"/>
        <v>11510.697674418605</v>
      </c>
      <c r="X54" s="9">
        <f t="shared" si="23"/>
        <v>11010.697674418605</v>
      </c>
      <c r="Y54" s="9">
        <f t="shared" si="24"/>
        <v>10510.697674418605</v>
      </c>
    </row>
    <row r="55" spans="2:25" x14ac:dyDescent="0.3">
      <c r="O55" s="10">
        <v>8800</v>
      </c>
      <c r="P55" s="11">
        <f t="shared" si="17"/>
        <v>0.9</v>
      </c>
      <c r="Q55" s="9">
        <f t="shared" si="18"/>
        <v>284.09090909090912</v>
      </c>
      <c r="R55" s="9">
        <f t="shared" si="19"/>
        <v>1760</v>
      </c>
      <c r="S55" s="9">
        <f t="shared" si="20"/>
        <v>9000</v>
      </c>
      <c r="T55" s="9">
        <f t="shared" si="14"/>
        <v>11044.99090909091</v>
      </c>
      <c r="V55" s="9">
        <f t="shared" si="21"/>
        <v>12044.090909090908</v>
      </c>
      <c r="W55" s="9">
        <f t="shared" si="22"/>
        <v>11544.090909090908</v>
      </c>
      <c r="X55" s="9">
        <f t="shared" si="23"/>
        <v>11044.090909090908</v>
      </c>
      <c r="Y55" s="9">
        <f t="shared" si="24"/>
        <v>10544.090909090908</v>
      </c>
    </row>
    <row r="56" spans="2:25" x14ac:dyDescent="0.3">
      <c r="O56" s="10">
        <v>9000</v>
      </c>
      <c r="P56" s="11">
        <f t="shared" si="17"/>
        <v>0.9</v>
      </c>
      <c r="Q56" s="9">
        <f t="shared" si="18"/>
        <v>277.77777777777777</v>
      </c>
      <c r="R56" s="9">
        <f t="shared" si="19"/>
        <v>1800</v>
      </c>
      <c r="S56" s="9">
        <f t="shared" si="20"/>
        <v>9000</v>
      </c>
      <c r="T56" s="9">
        <f t="shared" si="14"/>
        <v>11078.677777777779</v>
      </c>
      <c r="V56" s="9">
        <f t="shared" si="21"/>
        <v>12077.777777777777</v>
      </c>
      <c r="W56" s="9">
        <f t="shared" si="22"/>
        <v>11577.777777777777</v>
      </c>
      <c r="X56" s="9">
        <f t="shared" si="23"/>
        <v>11077.777777777777</v>
      </c>
      <c r="Y56" s="9">
        <f t="shared" si="24"/>
        <v>10577.777777777777</v>
      </c>
    </row>
    <row r="57" spans="2:25" x14ac:dyDescent="0.3">
      <c r="O57" s="10">
        <v>9200</v>
      </c>
      <c r="P57" s="11">
        <f t="shared" si="17"/>
        <v>0.9</v>
      </c>
      <c r="Q57" s="9">
        <f t="shared" si="18"/>
        <v>271.73913043478257</v>
      </c>
      <c r="R57" s="9">
        <f t="shared" si="19"/>
        <v>1840</v>
      </c>
      <c r="S57" s="9">
        <f t="shared" si="20"/>
        <v>9000</v>
      </c>
      <c r="T57" s="9">
        <f t="shared" si="14"/>
        <v>11112.639130434782</v>
      </c>
      <c r="V57" s="9">
        <f t="shared" si="21"/>
        <v>12111.739130434782</v>
      </c>
      <c r="W57" s="9">
        <f t="shared" si="22"/>
        <v>11611.739130434782</v>
      </c>
      <c r="X57" s="9">
        <f t="shared" si="23"/>
        <v>11111.739130434782</v>
      </c>
      <c r="Y57" s="9">
        <f t="shared" si="24"/>
        <v>10611.739130434782</v>
      </c>
    </row>
    <row r="58" spans="2:25" x14ac:dyDescent="0.3">
      <c r="O58" s="10">
        <v>9400</v>
      </c>
      <c r="P58" s="11">
        <f t="shared" si="17"/>
        <v>0.9</v>
      </c>
      <c r="Q58" s="9">
        <f t="shared" si="18"/>
        <v>265.95744680851061</v>
      </c>
      <c r="R58" s="9">
        <f t="shared" si="19"/>
        <v>1880</v>
      </c>
      <c r="S58" s="9">
        <f t="shared" si="20"/>
        <v>9000</v>
      </c>
      <c r="T58" s="9">
        <f t="shared" si="14"/>
        <v>11146.85744680851</v>
      </c>
      <c r="V58" s="9">
        <f t="shared" si="21"/>
        <v>12145.95744680851</v>
      </c>
      <c r="W58" s="9">
        <f t="shared" si="22"/>
        <v>11645.95744680851</v>
      </c>
      <c r="X58" s="9">
        <f t="shared" si="23"/>
        <v>11145.95744680851</v>
      </c>
      <c r="Y58" s="9">
        <f t="shared" si="24"/>
        <v>10645.95744680851</v>
      </c>
    </row>
    <row r="59" spans="2:25" x14ac:dyDescent="0.3">
      <c r="O59" s="10">
        <v>9600</v>
      </c>
      <c r="P59" s="11">
        <f t="shared" si="17"/>
        <v>0.9</v>
      </c>
      <c r="Q59" s="9">
        <f t="shared" si="18"/>
        <v>260.41666666666669</v>
      </c>
      <c r="R59" s="9">
        <f t="shared" si="19"/>
        <v>1920</v>
      </c>
      <c r="S59" s="9">
        <f t="shared" si="20"/>
        <v>9000</v>
      </c>
      <c r="T59" s="9">
        <f t="shared" si="14"/>
        <v>11181.316666666666</v>
      </c>
      <c r="V59" s="9">
        <f t="shared" si="21"/>
        <v>12180.416666666666</v>
      </c>
      <c r="W59" s="9">
        <f t="shared" si="22"/>
        <v>11680.416666666666</v>
      </c>
      <c r="X59" s="9">
        <f t="shared" si="23"/>
        <v>11180.416666666666</v>
      </c>
      <c r="Y59" s="9">
        <f t="shared" si="24"/>
        <v>10680.416666666666</v>
      </c>
    </row>
    <row r="60" spans="2:25" x14ac:dyDescent="0.3">
      <c r="O60" s="10">
        <v>9800</v>
      </c>
      <c r="P60" s="11">
        <f t="shared" si="17"/>
        <v>0.9</v>
      </c>
      <c r="Q60" s="9">
        <f t="shared" si="18"/>
        <v>255.10204081632654</v>
      </c>
      <c r="R60" s="9">
        <f t="shared" si="19"/>
        <v>1960</v>
      </c>
      <c r="S60" s="9">
        <f t="shared" si="20"/>
        <v>9000</v>
      </c>
      <c r="T60" s="9">
        <f t="shared" si="14"/>
        <v>11216.002040816325</v>
      </c>
      <c r="V60" s="9">
        <f t="shared" si="21"/>
        <v>12215.102040816328</v>
      </c>
      <c r="W60" s="9">
        <f t="shared" si="22"/>
        <v>11715.102040816328</v>
      </c>
      <c r="X60" s="9">
        <f t="shared" si="23"/>
        <v>11215.102040816328</v>
      </c>
      <c r="Y60" s="9">
        <f t="shared" si="24"/>
        <v>10715.102040816328</v>
      </c>
    </row>
    <row r="61" spans="2:25" x14ac:dyDescent="0.3">
      <c r="O61" s="10">
        <v>10000</v>
      </c>
      <c r="P61" s="11">
        <f t="shared" si="17"/>
        <v>0.85</v>
      </c>
      <c r="Q61" s="9">
        <f t="shared" si="18"/>
        <v>250</v>
      </c>
      <c r="R61" s="9">
        <f t="shared" si="19"/>
        <v>2000</v>
      </c>
      <c r="S61" s="9">
        <f t="shared" si="20"/>
        <v>8500</v>
      </c>
      <c r="T61" s="9">
        <f t="shared" si="14"/>
        <v>10750.85</v>
      </c>
      <c r="V61" s="9">
        <f t="shared" si="21"/>
        <v>12250</v>
      </c>
      <c r="W61" s="9">
        <f t="shared" si="22"/>
        <v>11750</v>
      </c>
      <c r="X61" s="9">
        <f t="shared" si="23"/>
        <v>11250</v>
      </c>
      <c r="Y61" s="9">
        <f t="shared" si="24"/>
        <v>10750</v>
      </c>
    </row>
    <row r="62" spans="2:25" x14ac:dyDescent="0.3">
      <c r="O62" s="10">
        <v>10200</v>
      </c>
      <c r="P62" s="11">
        <f t="shared" si="17"/>
        <v>0.85</v>
      </c>
      <c r="Q62" s="9">
        <f t="shared" si="18"/>
        <v>245.09803921568627</v>
      </c>
      <c r="R62" s="9">
        <f t="shared" si="19"/>
        <v>2040</v>
      </c>
      <c r="S62" s="9">
        <f t="shared" si="20"/>
        <v>8500</v>
      </c>
      <c r="T62" s="9">
        <f t="shared" si="14"/>
        <v>10785.948039215686</v>
      </c>
      <c r="V62" s="9">
        <f t="shared" si="21"/>
        <v>12285.098039215685</v>
      </c>
      <c r="W62" s="9">
        <f t="shared" si="22"/>
        <v>11785.098039215685</v>
      </c>
      <c r="X62" s="9">
        <f t="shared" si="23"/>
        <v>11285.098039215685</v>
      </c>
      <c r="Y62" s="9">
        <f t="shared" si="24"/>
        <v>10785.098039215685</v>
      </c>
    </row>
    <row r="63" spans="2:25" x14ac:dyDescent="0.3">
      <c r="O63" s="10">
        <v>10400</v>
      </c>
      <c r="P63" s="11">
        <f t="shared" si="17"/>
        <v>0.85</v>
      </c>
      <c r="Q63" s="9">
        <f t="shared" si="18"/>
        <v>240.38461538461539</v>
      </c>
      <c r="R63" s="9">
        <f t="shared" si="19"/>
        <v>2080</v>
      </c>
      <c r="S63" s="9">
        <f t="shared" si="20"/>
        <v>8500</v>
      </c>
      <c r="T63" s="9">
        <f t="shared" si="14"/>
        <v>10821.234615384616</v>
      </c>
      <c r="V63" s="9">
        <f t="shared" si="21"/>
        <v>12320.384615384615</v>
      </c>
      <c r="W63" s="9">
        <f t="shared" si="22"/>
        <v>11820.384615384615</v>
      </c>
      <c r="X63" s="9">
        <f t="shared" si="23"/>
        <v>11320.384615384615</v>
      </c>
      <c r="Y63" s="9">
        <f t="shared" si="24"/>
        <v>10820.384615384615</v>
      </c>
    </row>
    <row r="64" spans="2:25" x14ac:dyDescent="0.3">
      <c r="O64" s="10">
        <v>10600</v>
      </c>
      <c r="P64" s="11">
        <f t="shared" si="17"/>
        <v>0.85</v>
      </c>
      <c r="Q64" s="9">
        <f t="shared" si="18"/>
        <v>235.84905660377359</v>
      </c>
      <c r="R64" s="9">
        <f t="shared" si="19"/>
        <v>2120</v>
      </c>
      <c r="S64" s="9">
        <f t="shared" si="20"/>
        <v>8500</v>
      </c>
      <c r="T64" s="9">
        <f t="shared" si="14"/>
        <v>10856.699056603773</v>
      </c>
      <c r="V64" s="9">
        <f t="shared" si="21"/>
        <v>12355.849056603773</v>
      </c>
      <c r="W64" s="9">
        <f t="shared" si="22"/>
        <v>11855.849056603773</v>
      </c>
      <c r="X64" s="9">
        <f t="shared" si="23"/>
        <v>11355.849056603773</v>
      </c>
      <c r="Y64" s="9">
        <f t="shared" si="24"/>
        <v>10855.849056603773</v>
      </c>
    </row>
    <row r="65" spans="15:25" x14ac:dyDescent="0.3">
      <c r="O65" s="10">
        <v>10800</v>
      </c>
      <c r="P65" s="11">
        <f t="shared" si="17"/>
        <v>0.85</v>
      </c>
      <c r="Q65" s="9">
        <f t="shared" si="18"/>
        <v>231.4814814814815</v>
      </c>
      <c r="R65" s="9">
        <f t="shared" si="19"/>
        <v>2160</v>
      </c>
      <c r="S65" s="9">
        <f t="shared" si="20"/>
        <v>8500</v>
      </c>
      <c r="T65" s="9">
        <f t="shared" si="14"/>
        <v>10892.331481481482</v>
      </c>
      <c r="V65" s="9">
        <f t="shared" si="21"/>
        <v>12391.481481481482</v>
      </c>
      <c r="W65" s="9">
        <f t="shared" si="22"/>
        <v>11891.481481481482</v>
      </c>
      <c r="X65" s="9">
        <f t="shared" si="23"/>
        <v>11391.481481481482</v>
      </c>
      <c r="Y65" s="9">
        <f t="shared" si="24"/>
        <v>10891.481481481482</v>
      </c>
    </row>
    <row r="66" spans="15:25" x14ac:dyDescent="0.3">
      <c r="O66" s="10">
        <v>11000</v>
      </c>
      <c r="P66" s="11">
        <f t="shared" si="17"/>
        <v>0.85</v>
      </c>
      <c r="Q66" s="9">
        <f t="shared" si="18"/>
        <v>227.27272727272725</v>
      </c>
      <c r="R66" s="9">
        <f t="shared" si="19"/>
        <v>2200</v>
      </c>
      <c r="S66" s="9">
        <f t="shared" si="20"/>
        <v>8500</v>
      </c>
      <c r="T66" s="9">
        <f t="shared" si="14"/>
        <v>10928.122727272726</v>
      </c>
      <c r="V66" s="9">
        <f t="shared" si="21"/>
        <v>12427.272727272728</v>
      </c>
      <c r="W66" s="9">
        <f t="shared" si="22"/>
        <v>11927.272727272728</v>
      </c>
      <c r="X66" s="9">
        <f t="shared" si="23"/>
        <v>11427.272727272728</v>
      </c>
      <c r="Y66" s="9">
        <f t="shared" si="24"/>
        <v>10927.272727272728</v>
      </c>
    </row>
    <row r="67" spans="15:25" x14ac:dyDescent="0.3">
      <c r="O67" s="10">
        <v>11200</v>
      </c>
      <c r="P67" s="11">
        <f t="shared" si="17"/>
        <v>0.85</v>
      </c>
      <c r="Q67" s="9">
        <f t="shared" si="18"/>
        <v>223.21428571428572</v>
      </c>
      <c r="R67" s="9">
        <f t="shared" si="19"/>
        <v>2240</v>
      </c>
      <c r="S67" s="9">
        <f t="shared" si="20"/>
        <v>8500</v>
      </c>
      <c r="T67" s="9">
        <f t="shared" si="14"/>
        <v>10964.064285714285</v>
      </c>
      <c r="V67" s="9">
        <f t="shared" si="21"/>
        <v>12463.214285714286</v>
      </c>
      <c r="W67" s="9">
        <f t="shared" si="22"/>
        <v>11963.214285714286</v>
      </c>
      <c r="X67" s="9">
        <f t="shared" si="23"/>
        <v>11463.214285714286</v>
      </c>
      <c r="Y67" s="9">
        <f t="shared" si="24"/>
        <v>10963.214285714286</v>
      </c>
    </row>
    <row r="68" spans="15:25" x14ac:dyDescent="0.3">
      <c r="O68" s="10">
        <v>11400</v>
      </c>
      <c r="P68" s="11">
        <f t="shared" si="17"/>
        <v>0.85</v>
      </c>
      <c r="Q68" s="9">
        <f t="shared" si="18"/>
        <v>219.29824561403507</v>
      </c>
      <c r="R68" s="9">
        <f t="shared" si="19"/>
        <v>2280</v>
      </c>
      <c r="S68" s="9">
        <f t="shared" si="20"/>
        <v>8500</v>
      </c>
      <c r="T68" s="9">
        <f t="shared" si="14"/>
        <v>11000.148245614035</v>
      </c>
      <c r="V68" s="9">
        <f t="shared" si="21"/>
        <v>12499.298245614034</v>
      </c>
      <c r="W68" s="9">
        <f t="shared" si="22"/>
        <v>11999.298245614034</v>
      </c>
      <c r="X68" s="9">
        <f t="shared" si="23"/>
        <v>11499.298245614034</v>
      </c>
      <c r="Y68" s="9">
        <f t="shared" si="24"/>
        <v>10999.298245614034</v>
      </c>
    </row>
  </sheetData>
  <conditionalFormatting sqref="E9:E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:T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389F-EEB6-4406-8AEA-1A7AADB9AFE1}">
  <dimension ref="B1:AJ70"/>
  <sheetViews>
    <sheetView zoomScale="40" zoomScaleNormal="40" workbookViewId="0">
      <pane ySplit="8" topLeftCell="A9" activePane="bottomLeft" state="frozen"/>
      <selection pane="bottomLeft" activeCell="S23" sqref="S23"/>
    </sheetView>
  </sheetViews>
  <sheetFormatPr defaultRowHeight="14.4" x14ac:dyDescent="0.3"/>
  <cols>
    <col min="1" max="1" width="3" customWidth="1"/>
    <col min="2" max="2" width="20" customWidth="1"/>
    <col min="3" max="3" width="11.5546875" bestFit="1" customWidth="1"/>
    <col min="15" max="15" width="1.6640625" customWidth="1"/>
    <col min="16" max="16" width="11.109375" customWidth="1"/>
    <col min="17" max="21" width="12.88671875" customWidth="1"/>
    <col min="22" max="22" width="13.5546875" bestFit="1" customWidth="1"/>
    <col min="23" max="23" width="11.6640625" bestFit="1" customWidth="1"/>
    <col min="24" max="24" width="12.44140625" bestFit="1" customWidth="1"/>
    <col min="25" max="25" width="13.21875" bestFit="1" customWidth="1"/>
    <col min="27" max="30" width="12.44140625" customWidth="1"/>
  </cols>
  <sheetData>
    <row r="1" spans="2:30" ht="24" thickBot="1" x14ac:dyDescent="0.5">
      <c r="B1" s="12" t="s">
        <v>19</v>
      </c>
    </row>
    <row r="2" spans="2:30" ht="51.6" customHeight="1" thickBot="1" x14ac:dyDescent="0.35">
      <c r="B2" s="3" t="s">
        <v>15</v>
      </c>
      <c r="C2" s="6">
        <v>500</v>
      </c>
      <c r="P2" s="26" t="s">
        <v>7</v>
      </c>
      <c r="Q2" s="27" t="s">
        <v>12</v>
      </c>
      <c r="R2" s="28" t="s">
        <v>13</v>
      </c>
      <c r="S2" s="28" t="s">
        <v>5</v>
      </c>
      <c r="T2" s="28" t="s">
        <v>3</v>
      </c>
      <c r="U2" s="28" t="s">
        <v>9</v>
      </c>
      <c r="V2" s="28" t="s">
        <v>11</v>
      </c>
      <c r="W2" s="28" t="s">
        <v>10</v>
      </c>
      <c r="X2" s="28" t="s">
        <v>8</v>
      </c>
      <c r="Y2" s="29" t="s">
        <v>4</v>
      </c>
    </row>
    <row r="3" spans="2:30" x14ac:dyDescent="0.3">
      <c r="B3" s="3" t="s">
        <v>16</v>
      </c>
      <c r="C3" s="6">
        <v>400</v>
      </c>
      <c r="P3" s="30">
        <v>1000</v>
      </c>
      <c r="Q3" s="31">
        <v>0</v>
      </c>
      <c r="R3" s="31">
        <v>9</v>
      </c>
      <c r="S3" s="32" t="str">
        <f>Q3&amp;"-"&amp;R3</f>
        <v>0-9</v>
      </c>
      <c r="T3" s="33">
        <f>SQRT((2*$C$2*$C$3)/$C$6)</f>
        <v>25.819888974716111</v>
      </c>
      <c r="U3" s="31">
        <v>9</v>
      </c>
      <c r="V3" s="33">
        <f>($C$2/U3)*$C$3</f>
        <v>22222.222222222223</v>
      </c>
      <c r="W3" s="33">
        <f>(U3/2)*$C$6</f>
        <v>2700</v>
      </c>
      <c r="X3" s="32">
        <f>$C$2*P3</f>
        <v>500000</v>
      </c>
      <c r="Y3" s="34">
        <f>SUM(V3:X3)</f>
        <v>524922.22222222225</v>
      </c>
    </row>
    <row r="4" spans="2:30" x14ac:dyDescent="0.3">
      <c r="B4" t="s">
        <v>14</v>
      </c>
      <c r="C4" s="6">
        <v>1000</v>
      </c>
      <c r="P4" s="17">
        <v>900</v>
      </c>
      <c r="Q4" s="18">
        <v>10</v>
      </c>
      <c r="R4" s="18">
        <v>29</v>
      </c>
      <c r="S4" s="19" t="str">
        <f>Q4&amp;"-"&amp;R4</f>
        <v>10-29</v>
      </c>
      <c r="T4" s="20">
        <f t="shared" ref="T4:T6" si="0">SQRT((2*$C$2*$C$3)/$C$6)</f>
        <v>25.819888974716111</v>
      </c>
      <c r="U4" s="21">
        <f>C7</f>
        <v>25.819888974716111</v>
      </c>
      <c r="V4" s="20">
        <f>($C$2/U4)*$C$3</f>
        <v>7745.9666924148332</v>
      </c>
      <c r="W4" s="20">
        <f>(U4/2)*$C$6</f>
        <v>7745.9666924148332</v>
      </c>
      <c r="X4" s="19">
        <f>$C$2*P4</f>
        <v>450000</v>
      </c>
      <c r="Y4" s="35">
        <f>SUM(V4:X4)</f>
        <v>465491.93338482967</v>
      </c>
    </row>
    <row r="5" spans="2:30" x14ac:dyDescent="0.3">
      <c r="B5" s="3" t="s">
        <v>17</v>
      </c>
      <c r="C5" s="8">
        <v>0.6</v>
      </c>
      <c r="P5" s="17">
        <v>850</v>
      </c>
      <c r="Q5" s="18">
        <v>30</v>
      </c>
      <c r="R5" s="18">
        <v>99</v>
      </c>
      <c r="S5" s="19" t="str">
        <f>Q5&amp;"-"&amp;R5</f>
        <v>30-99</v>
      </c>
      <c r="T5" s="20">
        <f t="shared" si="0"/>
        <v>25.819888974716111</v>
      </c>
      <c r="U5" s="18">
        <v>30</v>
      </c>
      <c r="V5" s="20">
        <f>($C$2/U5)*$C$3</f>
        <v>6666.666666666667</v>
      </c>
      <c r="W5" s="20">
        <f>(U5/2)*$C$6</f>
        <v>9000</v>
      </c>
      <c r="X5" s="19">
        <f>$C$2*P5</f>
        <v>425000</v>
      </c>
      <c r="Y5" s="35">
        <f>SUM(V5:X5)</f>
        <v>440666.66666666669</v>
      </c>
    </row>
    <row r="6" spans="2:30" ht="15" thickBot="1" x14ac:dyDescent="0.35">
      <c r="B6" s="3" t="s">
        <v>18</v>
      </c>
      <c r="C6" s="7">
        <f>C4*C5</f>
        <v>600</v>
      </c>
      <c r="P6" s="22">
        <v>840</v>
      </c>
      <c r="Q6" s="23">
        <v>100</v>
      </c>
      <c r="R6" s="24">
        <v>999999</v>
      </c>
      <c r="S6" s="24" t="str">
        <f>Q6&amp;"+"</f>
        <v>100+</v>
      </c>
      <c r="T6" s="25">
        <f t="shared" si="0"/>
        <v>25.819888974716111</v>
      </c>
      <c r="U6" s="23">
        <v>60</v>
      </c>
      <c r="V6" s="25">
        <f>($C$2/U6)*$C$3</f>
        <v>3333.3333333333335</v>
      </c>
      <c r="W6" s="25">
        <f>(U6/2)*$C$6</f>
        <v>18000</v>
      </c>
      <c r="X6" s="24">
        <f>$C$2*P6</f>
        <v>420000</v>
      </c>
      <c r="Y6" s="36">
        <f t="shared" ref="Y6" si="1">SUM(V6:X6)</f>
        <v>441333.33333333331</v>
      </c>
    </row>
    <row r="7" spans="2:30" ht="18" x14ac:dyDescent="0.35">
      <c r="B7" s="5" t="s">
        <v>3</v>
      </c>
      <c r="C7" s="4">
        <f>SQRT(2*C2*C3/C6)</f>
        <v>25.819888974716111</v>
      </c>
      <c r="T7" s="55" t="s">
        <v>24</v>
      </c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2:30" ht="41.4" customHeight="1" x14ac:dyDescent="0.3">
      <c r="B8" s="2" t="s">
        <v>2</v>
      </c>
      <c r="C8" s="2" t="s">
        <v>0</v>
      </c>
      <c r="D8" s="2" t="s">
        <v>1</v>
      </c>
      <c r="E8" s="2" t="s">
        <v>4</v>
      </c>
      <c r="T8" s="2" t="s">
        <v>2</v>
      </c>
      <c r="U8" s="2" t="s">
        <v>6</v>
      </c>
      <c r="V8" s="2" t="s">
        <v>0</v>
      </c>
      <c r="W8" s="2" t="s">
        <v>1</v>
      </c>
      <c r="X8" s="2" t="s">
        <v>20</v>
      </c>
      <c r="Y8" s="2" t="s">
        <v>4</v>
      </c>
      <c r="AA8" s="2" t="str">
        <f>"Total Cost @ $"&amp;P3</f>
        <v>Total Cost @ $1000</v>
      </c>
      <c r="AB8" s="2" t="str">
        <f>"Total Cost @ $"&amp;P4</f>
        <v>Total Cost @ $900</v>
      </c>
      <c r="AC8" s="2" t="str">
        <f>"Total Cost @ $"&amp;P5</f>
        <v>Total Cost @ $850</v>
      </c>
      <c r="AD8" s="2" t="str">
        <f>"Total Cost @ $"&amp;P6</f>
        <v>Total Cost @ $840</v>
      </c>
    </row>
    <row r="9" spans="2:30" x14ac:dyDescent="0.3">
      <c r="B9">
        <v>2</v>
      </c>
      <c r="C9" s="1">
        <f t="shared" ref="C9:C50" si="2">$C$2/$B9*$C$3</f>
        <v>100000</v>
      </c>
      <c r="D9">
        <f t="shared" ref="D9:D50" si="3">B9/2*$C$6</f>
        <v>600</v>
      </c>
      <c r="E9" s="1">
        <f t="shared" ref="E9:E50" si="4">C9+D9</f>
        <v>100600</v>
      </c>
      <c r="T9">
        <v>2</v>
      </c>
      <c r="U9" s="11">
        <f t="shared" ref="U9:U40" si="5">IF(T9&lt;=$R$3,$P$3,IF(T9&lt;=$R$4,$P$4,IF(T9&lt;=$R$5,$P$5,$P$6)))</f>
        <v>1000</v>
      </c>
      <c r="V9" s="9">
        <f t="shared" ref="V9:V40" si="6">($C$2/T9)*$C$3</f>
        <v>100000</v>
      </c>
      <c r="W9" s="9">
        <f t="shared" ref="W9:W40" si="7">(T9/2)*$C$6</f>
        <v>600</v>
      </c>
      <c r="X9" s="9">
        <f t="shared" ref="X9:X40" si="8">$C$2*U9</f>
        <v>500000</v>
      </c>
      <c r="Y9" s="9">
        <f>SUM(U9:X9)</f>
        <v>601600</v>
      </c>
      <c r="AA9" s="37">
        <f>SUM(V9,W9,($C$2*$P$3))</f>
        <v>600600</v>
      </c>
      <c r="AB9" s="37">
        <f>SUM(V9,W9,($C$2*$P$4))</f>
        <v>550600</v>
      </c>
      <c r="AC9" s="37">
        <f>SUM(V9,W9,($C$2*$P$5))</f>
        <v>525600</v>
      </c>
      <c r="AD9" s="37">
        <f>SUM(V9,W9,($C$2*$P$6))</f>
        <v>520600</v>
      </c>
    </row>
    <row r="10" spans="2:30" ht="15" customHeight="1" x14ac:dyDescent="0.3">
      <c r="B10">
        <v>4</v>
      </c>
      <c r="C10" s="1">
        <f t="shared" si="2"/>
        <v>50000</v>
      </c>
      <c r="D10">
        <f t="shared" si="3"/>
        <v>1200</v>
      </c>
      <c r="E10" s="1">
        <f t="shared" si="4"/>
        <v>51200</v>
      </c>
      <c r="T10">
        <v>4</v>
      </c>
      <c r="U10" s="11">
        <f t="shared" si="5"/>
        <v>1000</v>
      </c>
      <c r="V10" s="9">
        <f t="shared" si="6"/>
        <v>50000</v>
      </c>
      <c r="W10" s="9">
        <f t="shared" si="7"/>
        <v>1200</v>
      </c>
      <c r="X10" s="9">
        <f t="shared" si="8"/>
        <v>500000</v>
      </c>
      <c r="Y10" s="9">
        <f t="shared" ref="Y10:Y68" si="9">SUM(U10:X10)</f>
        <v>552200</v>
      </c>
      <c r="AA10" s="37">
        <f t="shared" ref="AA10:AA68" si="10">SUM(V10,W10,($C$2*$P$3))</f>
        <v>551200</v>
      </c>
      <c r="AB10" s="37">
        <f t="shared" ref="AB10:AB68" si="11">SUM(V10,W10,($C$2*$P$4))</f>
        <v>501200</v>
      </c>
      <c r="AC10" s="37">
        <f t="shared" ref="AC10:AC68" si="12">SUM(V10,W10,($C$2*$P$5))</f>
        <v>476200</v>
      </c>
      <c r="AD10" s="37">
        <f t="shared" ref="AD10:AD68" si="13">SUM(V10,W10,($C$2*$P$6))</f>
        <v>471200</v>
      </c>
    </row>
    <row r="11" spans="2:30" x14ac:dyDescent="0.3">
      <c r="B11">
        <v>6</v>
      </c>
      <c r="C11" s="1">
        <f t="shared" si="2"/>
        <v>33333.333333333328</v>
      </c>
      <c r="D11">
        <f t="shared" si="3"/>
        <v>1800</v>
      </c>
      <c r="E11" s="1">
        <f t="shared" si="4"/>
        <v>35133.333333333328</v>
      </c>
      <c r="T11">
        <v>6</v>
      </c>
      <c r="U11" s="11">
        <f t="shared" si="5"/>
        <v>1000</v>
      </c>
      <c r="V11" s="9">
        <f t="shared" si="6"/>
        <v>33333.333333333328</v>
      </c>
      <c r="W11" s="9">
        <f t="shared" si="7"/>
        <v>1800</v>
      </c>
      <c r="X11" s="9">
        <f t="shared" si="8"/>
        <v>500000</v>
      </c>
      <c r="Y11" s="9">
        <f t="shared" si="9"/>
        <v>536133.33333333337</v>
      </c>
      <c r="AA11" s="37">
        <f t="shared" si="10"/>
        <v>535133.33333333337</v>
      </c>
      <c r="AB11" s="37">
        <f t="shared" si="11"/>
        <v>485133.33333333331</v>
      </c>
      <c r="AC11" s="37">
        <f t="shared" si="12"/>
        <v>460133.33333333331</v>
      </c>
      <c r="AD11" s="37">
        <f t="shared" si="13"/>
        <v>455133.33333333331</v>
      </c>
    </row>
    <row r="12" spans="2:30" x14ac:dyDescent="0.3">
      <c r="B12">
        <v>8</v>
      </c>
      <c r="C12" s="1">
        <f t="shared" si="2"/>
        <v>25000</v>
      </c>
      <c r="D12">
        <f t="shared" si="3"/>
        <v>2400</v>
      </c>
      <c r="E12" s="1">
        <f t="shared" si="4"/>
        <v>27400</v>
      </c>
      <c r="T12">
        <v>8</v>
      </c>
      <c r="U12" s="11">
        <f t="shared" si="5"/>
        <v>1000</v>
      </c>
      <c r="V12" s="9">
        <f t="shared" si="6"/>
        <v>25000</v>
      </c>
      <c r="W12" s="9">
        <f t="shared" si="7"/>
        <v>2400</v>
      </c>
      <c r="X12" s="9">
        <f t="shared" si="8"/>
        <v>500000</v>
      </c>
      <c r="Y12" s="9">
        <f t="shared" si="9"/>
        <v>528400</v>
      </c>
      <c r="AA12" s="37">
        <f t="shared" si="10"/>
        <v>527400</v>
      </c>
      <c r="AB12" s="37">
        <f t="shared" si="11"/>
        <v>477400</v>
      </c>
      <c r="AC12" s="37">
        <f t="shared" si="12"/>
        <v>452400</v>
      </c>
      <c r="AD12" s="37">
        <f t="shared" si="13"/>
        <v>447400</v>
      </c>
    </row>
    <row r="13" spans="2:30" x14ac:dyDescent="0.3">
      <c r="B13">
        <v>10</v>
      </c>
      <c r="C13" s="1">
        <f t="shared" si="2"/>
        <v>20000</v>
      </c>
      <c r="D13">
        <f t="shared" si="3"/>
        <v>3000</v>
      </c>
      <c r="E13" s="1">
        <f t="shared" si="4"/>
        <v>23000</v>
      </c>
      <c r="T13">
        <v>10</v>
      </c>
      <c r="U13" s="11">
        <f t="shared" si="5"/>
        <v>900</v>
      </c>
      <c r="V13" s="9">
        <f t="shared" si="6"/>
        <v>20000</v>
      </c>
      <c r="W13" s="9">
        <f t="shared" si="7"/>
        <v>3000</v>
      </c>
      <c r="X13" s="9">
        <f t="shared" si="8"/>
        <v>450000</v>
      </c>
      <c r="Y13" s="9">
        <f t="shared" si="9"/>
        <v>473900</v>
      </c>
      <c r="AA13" s="37">
        <f t="shared" si="10"/>
        <v>523000</v>
      </c>
      <c r="AB13" s="37">
        <f t="shared" si="11"/>
        <v>473000</v>
      </c>
      <c r="AC13" s="37">
        <f t="shared" si="12"/>
        <v>448000</v>
      </c>
      <c r="AD13" s="37">
        <f t="shared" si="13"/>
        <v>443000</v>
      </c>
    </row>
    <row r="14" spans="2:30" x14ac:dyDescent="0.3">
      <c r="B14">
        <v>12</v>
      </c>
      <c r="C14" s="1">
        <f t="shared" si="2"/>
        <v>16666.666666666664</v>
      </c>
      <c r="D14">
        <f t="shared" si="3"/>
        <v>3600</v>
      </c>
      <c r="E14" s="1">
        <f t="shared" si="4"/>
        <v>20266.666666666664</v>
      </c>
      <c r="T14">
        <v>12</v>
      </c>
      <c r="U14" s="11">
        <f t="shared" si="5"/>
        <v>900</v>
      </c>
      <c r="V14" s="9">
        <f t="shared" si="6"/>
        <v>16666.666666666664</v>
      </c>
      <c r="W14" s="9">
        <f t="shared" si="7"/>
        <v>3600</v>
      </c>
      <c r="X14" s="9">
        <f t="shared" si="8"/>
        <v>450000</v>
      </c>
      <c r="Y14" s="9">
        <f t="shared" si="9"/>
        <v>471166.66666666669</v>
      </c>
      <c r="AA14" s="37">
        <f t="shared" si="10"/>
        <v>520266.66666666669</v>
      </c>
      <c r="AB14" s="37">
        <f t="shared" si="11"/>
        <v>470266.66666666669</v>
      </c>
      <c r="AC14" s="37">
        <f t="shared" si="12"/>
        <v>445266.66666666669</v>
      </c>
      <c r="AD14" s="37">
        <f t="shared" si="13"/>
        <v>440266.66666666669</v>
      </c>
    </row>
    <row r="15" spans="2:30" x14ac:dyDescent="0.3">
      <c r="B15">
        <v>14</v>
      </c>
      <c r="C15" s="1">
        <f t="shared" si="2"/>
        <v>14285.714285714286</v>
      </c>
      <c r="D15">
        <f t="shared" si="3"/>
        <v>4200</v>
      </c>
      <c r="E15" s="1">
        <f t="shared" si="4"/>
        <v>18485.714285714286</v>
      </c>
      <c r="T15">
        <v>14</v>
      </c>
      <c r="U15" s="11">
        <f t="shared" si="5"/>
        <v>900</v>
      </c>
      <c r="V15" s="9">
        <f t="shared" si="6"/>
        <v>14285.714285714286</v>
      </c>
      <c r="W15" s="9">
        <f t="shared" si="7"/>
        <v>4200</v>
      </c>
      <c r="X15" s="9">
        <f t="shared" si="8"/>
        <v>450000</v>
      </c>
      <c r="Y15" s="9">
        <f t="shared" si="9"/>
        <v>469385.71428571426</v>
      </c>
      <c r="AA15" s="37">
        <f t="shared" si="10"/>
        <v>518485.71428571426</v>
      </c>
      <c r="AB15" s="37">
        <f t="shared" si="11"/>
        <v>468485.71428571426</v>
      </c>
      <c r="AC15" s="37">
        <f t="shared" si="12"/>
        <v>443485.71428571426</v>
      </c>
      <c r="AD15" s="37">
        <f t="shared" si="13"/>
        <v>438485.71428571426</v>
      </c>
    </row>
    <row r="16" spans="2:30" x14ac:dyDescent="0.3">
      <c r="B16">
        <v>16</v>
      </c>
      <c r="C16" s="1">
        <f t="shared" si="2"/>
        <v>12500</v>
      </c>
      <c r="D16">
        <f t="shared" si="3"/>
        <v>4800</v>
      </c>
      <c r="E16" s="1">
        <f t="shared" si="4"/>
        <v>17300</v>
      </c>
      <c r="T16">
        <v>16</v>
      </c>
      <c r="U16" s="11">
        <f t="shared" si="5"/>
        <v>900</v>
      </c>
      <c r="V16" s="9">
        <f t="shared" si="6"/>
        <v>12500</v>
      </c>
      <c r="W16" s="9">
        <f t="shared" si="7"/>
        <v>4800</v>
      </c>
      <c r="X16" s="9">
        <f t="shared" si="8"/>
        <v>450000</v>
      </c>
      <c r="Y16" s="9">
        <f t="shared" si="9"/>
        <v>468200</v>
      </c>
      <c r="AA16" s="37">
        <f t="shared" si="10"/>
        <v>517300</v>
      </c>
      <c r="AB16" s="37">
        <f t="shared" si="11"/>
        <v>467300</v>
      </c>
      <c r="AC16" s="37">
        <f t="shared" si="12"/>
        <v>442300</v>
      </c>
      <c r="AD16" s="37">
        <f t="shared" si="13"/>
        <v>437300</v>
      </c>
    </row>
    <row r="17" spans="2:30" x14ac:dyDescent="0.3">
      <c r="B17">
        <v>18</v>
      </c>
      <c r="C17" s="1">
        <f t="shared" si="2"/>
        <v>11111.111111111111</v>
      </c>
      <c r="D17">
        <f t="shared" si="3"/>
        <v>5400</v>
      </c>
      <c r="E17" s="1">
        <f t="shared" si="4"/>
        <v>16511.111111111109</v>
      </c>
      <c r="T17">
        <v>18</v>
      </c>
      <c r="U17" s="11">
        <f t="shared" si="5"/>
        <v>900</v>
      </c>
      <c r="V17" s="9">
        <f t="shared" si="6"/>
        <v>11111.111111111111</v>
      </c>
      <c r="W17" s="9">
        <f t="shared" si="7"/>
        <v>5400</v>
      </c>
      <c r="X17" s="9">
        <f t="shared" si="8"/>
        <v>450000</v>
      </c>
      <c r="Y17" s="9">
        <f t="shared" si="9"/>
        <v>467411.11111111112</v>
      </c>
      <c r="AA17" s="37">
        <f t="shared" si="10"/>
        <v>516511.11111111112</v>
      </c>
      <c r="AB17" s="37">
        <f t="shared" si="11"/>
        <v>466511.11111111112</v>
      </c>
      <c r="AC17" s="37">
        <f t="shared" si="12"/>
        <v>441511.11111111112</v>
      </c>
      <c r="AD17" s="37">
        <f t="shared" si="13"/>
        <v>436511.11111111112</v>
      </c>
    </row>
    <row r="18" spans="2:30" x14ac:dyDescent="0.3">
      <c r="B18">
        <v>20</v>
      </c>
      <c r="C18" s="1">
        <f t="shared" si="2"/>
        <v>10000</v>
      </c>
      <c r="D18">
        <f t="shared" si="3"/>
        <v>6000</v>
      </c>
      <c r="E18" s="1">
        <f t="shared" si="4"/>
        <v>16000</v>
      </c>
      <c r="T18">
        <v>20</v>
      </c>
      <c r="U18" s="11">
        <f t="shared" si="5"/>
        <v>900</v>
      </c>
      <c r="V18" s="9">
        <f t="shared" si="6"/>
        <v>10000</v>
      </c>
      <c r="W18" s="9">
        <f t="shared" si="7"/>
        <v>6000</v>
      </c>
      <c r="X18" s="9">
        <f t="shared" si="8"/>
        <v>450000</v>
      </c>
      <c r="Y18" s="9">
        <f t="shared" si="9"/>
        <v>466900</v>
      </c>
      <c r="AA18" s="37">
        <f t="shared" si="10"/>
        <v>516000</v>
      </c>
      <c r="AB18" s="37">
        <f t="shared" si="11"/>
        <v>466000</v>
      </c>
      <c r="AC18" s="37">
        <f t="shared" si="12"/>
        <v>441000</v>
      </c>
      <c r="AD18" s="37">
        <f t="shared" si="13"/>
        <v>436000</v>
      </c>
    </row>
    <row r="19" spans="2:30" x14ac:dyDescent="0.3">
      <c r="B19">
        <v>22</v>
      </c>
      <c r="C19" s="1">
        <f t="shared" si="2"/>
        <v>9090.9090909090901</v>
      </c>
      <c r="D19">
        <f t="shared" si="3"/>
        <v>6600</v>
      </c>
      <c r="E19" s="1">
        <f t="shared" si="4"/>
        <v>15690.90909090909</v>
      </c>
      <c r="T19">
        <v>22</v>
      </c>
      <c r="U19" s="11">
        <f t="shared" si="5"/>
        <v>900</v>
      </c>
      <c r="V19" s="9">
        <f t="shared" si="6"/>
        <v>9090.9090909090901</v>
      </c>
      <c r="W19" s="9">
        <f t="shared" si="7"/>
        <v>6600</v>
      </c>
      <c r="X19" s="9">
        <f t="shared" si="8"/>
        <v>450000</v>
      </c>
      <c r="Y19" s="9">
        <f t="shared" si="9"/>
        <v>466590.90909090906</v>
      </c>
      <c r="AA19" s="37">
        <f t="shared" si="10"/>
        <v>515690.90909090912</v>
      </c>
      <c r="AB19" s="37">
        <f t="shared" si="11"/>
        <v>465690.90909090912</v>
      </c>
      <c r="AC19" s="37">
        <f t="shared" si="12"/>
        <v>440690.90909090912</v>
      </c>
      <c r="AD19" s="37">
        <f t="shared" si="13"/>
        <v>435690.90909090912</v>
      </c>
    </row>
    <row r="20" spans="2:30" x14ac:dyDescent="0.3">
      <c r="B20">
        <v>24</v>
      </c>
      <c r="C20" s="1">
        <f t="shared" si="2"/>
        <v>8333.3333333333321</v>
      </c>
      <c r="D20">
        <f t="shared" si="3"/>
        <v>7200</v>
      </c>
      <c r="E20" s="1">
        <f t="shared" si="4"/>
        <v>15533.333333333332</v>
      </c>
      <c r="T20">
        <v>24</v>
      </c>
      <c r="U20" s="11">
        <f t="shared" si="5"/>
        <v>900</v>
      </c>
      <c r="V20" s="9">
        <f t="shared" si="6"/>
        <v>8333.3333333333321</v>
      </c>
      <c r="W20" s="9">
        <f t="shared" si="7"/>
        <v>7200</v>
      </c>
      <c r="X20" s="9">
        <f t="shared" si="8"/>
        <v>450000</v>
      </c>
      <c r="Y20" s="9">
        <f t="shared" si="9"/>
        <v>466433.33333333331</v>
      </c>
      <c r="AA20" s="37">
        <f t="shared" si="10"/>
        <v>515533.33333333331</v>
      </c>
      <c r="AB20" s="37">
        <f t="shared" si="11"/>
        <v>465533.33333333331</v>
      </c>
      <c r="AC20" s="37">
        <f t="shared" si="12"/>
        <v>440533.33333333331</v>
      </c>
      <c r="AD20" s="37">
        <f t="shared" si="13"/>
        <v>435533.33333333331</v>
      </c>
    </row>
    <row r="21" spans="2:30" x14ac:dyDescent="0.3">
      <c r="B21">
        <v>26</v>
      </c>
      <c r="C21" s="1">
        <f t="shared" si="2"/>
        <v>7692.3076923076924</v>
      </c>
      <c r="D21">
        <f t="shared" si="3"/>
        <v>7800</v>
      </c>
      <c r="E21" s="1">
        <f t="shared" si="4"/>
        <v>15492.307692307691</v>
      </c>
      <c r="T21">
        <v>26</v>
      </c>
      <c r="U21" s="11">
        <f t="shared" si="5"/>
        <v>900</v>
      </c>
      <c r="V21" s="9">
        <f t="shared" si="6"/>
        <v>7692.3076923076924</v>
      </c>
      <c r="W21" s="9">
        <f t="shared" si="7"/>
        <v>7800</v>
      </c>
      <c r="X21" s="9">
        <f t="shared" si="8"/>
        <v>450000</v>
      </c>
      <c r="Y21" s="9">
        <f t="shared" si="9"/>
        <v>466392.30769230769</v>
      </c>
      <c r="AA21" s="37">
        <f t="shared" si="10"/>
        <v>515492.30769230769</v>
      </c>
      <c r="AB21" s="37">
        <f t="shared" si="11"/>
        <v>465492.30769230769</v>
      </c>
      <c r="AC21" s="37">
        <f t="shared" si="12"/>
        <v>440492.30769230769</v>
      </c>
      <c r="AD21" s="37">
        <f t="shared" si="13"/>
        <v>435492.30769230769</v>
      </c>
    </row>
    <row r="22" spans="2:30" x14ac:dyDescent="0.3">
      <c r="B22">
        <v>28</v>
      </c>
      <c r="C22" s="1">
        <f t="shared" si="2"/>
        <v>7142.8571428571431</v>
      </c>
      <c r="D22">
        <f t="shared" si="3"/>
        <v>8400</v>
      </c>
      <c r="E22" s="1">
        <f t="shared" si="4"/>
        <v>15542.857142857143</v>
      </c>
      <c r="T22">
        <v>28</v>
      </c>
      <c r="U22" s="11">
        <f t="shared" si="5"/>
        <v>900</v>
      </c>
      <c r="V22" s="9">
        <f t="shared" si="6"/>
        <v>7142.8571428571431</v>
      </c>
      <c r="W22" s="9">
        <f t="shared" si="7"/>
        <v>8400</v>
      </c>
      <c r="X22" s="9">
        <f t="shared" si="8"/>
        <v>450000</v>
      </c>
      <c r="Y22" s="9">
        <f t="shared" si="9"/>
        <v>466442.85714285716</v>
      </c>
      <c r="AA22" s="37">
        <f t="shared" si="10"/>
        <v>515542.85714285716</v>
      </c>
      <c r="AB22" s="37">
        <f t="shared" si="11"/>
        <v>465542.85714285716</v>
      </c>
      <c r="AC22" s="37">
        <f t="shared" si="12"/>
        <v>440542.85714285716</v>
      </c>
      <c r="AD22" s="37">
        <f t="shared" si="13"/>
        <v>435542.85714285716</v>
      </c>
    </row>
    <row r="23" spans="2:30" x14ac:dyDescent="0.3">
      <c r="B23">
        <v>30</v>
      </c>
      <c r="C23" s="1">
        <f t="shared" si="2"/>
        <v>6666.666666666667</v>
      </c>
      <c r="D23">
        <f t="shared" si="3"/>
        <v>9000</v>
      </c>
      <c r="E23" s="1">
        <f t="shared" si="4"/>
        <v>15666.666666666668</v>
      </c>
      <c r="T23">
        <v>30</v>
      </c>
      <c r="U23" s="11">
        <f t="shared" si="5"/>
        <v>850</v>
      </c>
      <c r="V23" s="9">
        <f t="shared" si="6"/>
        <v>6666.666666666667</v>
      </c>
      <c r="W23" s="9">
        <f t="shared" si="7"/>
        <v>9000</v>
      </c>
      <c r="X23" s="9">
        <f t="shared" si="8"/>
        <v>425000</v>
      </c>
      <c r="Y23" s="9">
        <f t="shared" si="9"/>
        <v>441516.66666666669</v>
      </c>
      <c r="AA23" s="37">
        <f t="shared" si="10"/>
        <v>515666.66666666669</v>
      </c>
      <c r="AB23" s="37">
        <f t="shared" si="11"/>
        <v>465666.66666666669</v>
      </c>
      <c r="AC23" s="37">
        <f t="shared" si="12"/>
        <v>440666.66666666669</v>
      </c>
      <c r="AD23" s="37">
        <f t="shared" si="13"/>
        <v>435666.66666666669</v>
      </c>
    </row>
    <row r="24" spans="2:30" x14ac:dyDescent="0.3">
      <c r="B24">
        <v>32</v>
      </c>
      <c r="C24" s="1">
        <f t="shared" si="2"/>
        <v>6250</v>
      </c>
      <c r="D24">
        <f t="shared" si="3"/>
        <v>9600</v>
      </c>
      <c r="E24" s="1">
        <f t="shared" si="4"/>
        <v>15850</v>
      </c>
      <c r="T24">
        <v>32</v>
      </c>
      <c r="U24" s="11">
        <f t="shared" si="5"/>
        <v>850</v>
      </c>
      <c r="V24" s="9">
        <f t="shared" si="6"/>
        <v>6250</v>
      </c>
      <c r="W24" s="9">
        <f t="shared" si="7"/>
        <v>9600</v>
      </c>
      <c r="X24" s="9">
        <f t="shared" si="8"/>
        <v>425000</v>
      </c>
      <c r="Y24" s="9">
        <f t="shared" si="9"/>
        <v>441700</v>
      </c>
      <c r="AA24" s="37">
        <f t="shared" si="10"/>
        <v>515850</v>
      </c>
      <c r="AB24" s="37">
        <f t="shared" si="11"/>
        <v>465850</v>
      </c>
      <c r="AC24" s="37">
        <f t="shared" si="12"/>
        <v>440850</v>
      </c>
      <c r="AD24" s="37">
        <f t="shared" si="13"/>
        <v>435850</v>
      </c>
    </row>
    <row r="25" spans="2:30" x14ac:dyDescent="0.3">
      <c r="B25">
        <v>34</v>
      </c>
      <c r="C25" s="1">
        <f t="shared" si="2"/>
        <v>5882.3529411764703</v>
      </c>
      <c r="D25">
        <f t="shared" si="3"/>
        <v>10200</v>
      </c>
      <c r="E25" s="1">
        <f t="shared" si="4"/>
        <v>16082.35294117647</v>
      </c>
      <c r="T25">
        <v>34</v>
      </c>
      <c r="U25" s="11">
        <f t="shared" si="5"/>
        <v>850</v>
      </c>
      <c r="V25" s="9">
        <f t="shared" si="6"/>
        <v>5882.3529411764703</v>
      </c>
      <c r="W25" s="9">
        <f t="shared" si="7"/>
        <v>10200</v>
      </c>
      <c r="X25" s="9">
        <f t="shared" si="8"/>
        <v>425000</v>
      </c>
      <c r="Y25" s="9">
        <f t="shared" si="9"/>
        <v>441932.35294117645</v>
      </c>
      <c r="AA25" s="37">
        <f t="shared" si="10"/>
        <v>516082.35294117645</v>
      </c>
      <c r="AB25" s="37">
        <f t="shared" si="11"/>
        <v>466082.35294117645</v>
      </c>
      <c r="AC25" s="37">
        <f t="shared" si="12"/>
        <v>441082.35294117645</v>
      </c>
      <c r="AD25" s="37">
        <f t="shared" si="13"/>
        <v>436082.35294117645</v>
      </c>
    </row>
    <row r="26" spans="2:30" x14ac:dyDescent="0.3">
      <c r="B26">
        <v>36</v>
      </c>
      <c r="C26" s="1">
        <f t="shared" si="2"/>
        <v>5555.5555555555557</v>
      </c>
      <c r="D26">
        <f t="shared" si="3"/>
        <v>10800</v>
      </c>
      <c r="E26" s="1">
        <f t="shared" si="4"/>
        <v>16355.555555555555</v>
      </c>
      <c r="T26">
        <v>36</v>
      </c>
      <c r="U26" s="11">
        <f t="shared" si="5"/>
        <v>850</v>
      </c>
      <c r="V26" s="9">
        <f t="shared" si="6"/>
        <v>5555.5555555555557</v>
      </c>
      <c r="W26" s="9">
        <f t="shared" si="7"/>
        <v>10800</v>
      </c>
      <c r="X26" s="9">
        <f t="shared" si="8"/>
        <v>425000</v>
      </c>
      <c r="Y26" s="9">
        <f t="shared" si="9"/>
        <v>442205.55555555556</v>
      </c>
      <c r="AA26" s="37">
        <f t="shared" si="10"/>
        <v>516355.55555555556</v>
      </c>
      <c r="AB26" s="37">
        <f t="shared" si="11"/>
        <v>466355.55555555556</v>
      </c>
      <c r="AC26" s="37">
        <f t="shared" si="12"/>
        <v>441355.55555555556</v>
      </c>
      <c r="AD26" s="37">
        <f t="shared" si="13"/>
        <v>436355.55555555556</v>
      </c>
    </row>
    <row r="27" spans="2:30" x14ac:dyDescent="0.3">
      <c r="B27">
        <v>38</v>
      </c>
      <c r="C27" s="1">
        <f t="shared" si="2"/>
        <v>5263.1578947368416</v>
      </c>
      <c r="D27">
        <f t="shared" si="3"/>
        <v>11400</v>
      </c>
      <c r="E27" s="1">
        <f t="shared" si="4"/>
        <v>16663.15789473684</v>
      </c>
      <c r="T27">
        <v>38</v>
      </c>
      <c r="U27" s="11">
        <f t="shared" si="5"/>
        <v>850</v>
      </c>
      <c r="V27" s="9">
        <f t="shared" si="6"/>
        <v>5263.1578947368416</v>
      </c>
      <c r="W27" s="9">
        <f t="shared" si="7"/>
        <v>11400</v>
      </c>
      <c r="X27" s="9">
        <f t="shared" si="8"/>
        <v>425000</v>
      </c>
      <c r="Y27" s="9">
        <f t="shared" si="9"/>
        <v>442513.15789473685</v>
      </c>
      <c r="AA27" s="37">
        <f t="shared" si="10"/>
        <v>516663.15789473685</v>
      </c>
      <c r="AB27" s="37">
        <f t="shared" si="11"/>
        <v>466663.15789473685</v>
      </c>
      <c r="AC27" s="37">
        <f t="shared" si="12"/>
        <v>441663.15789473685</v>
      </c>
      <c r="AD27" s="37">
        <f t="shared" si="13"/>
        <v>436663.15789473685</v>
      </c>
    </row>
    <row r="28" spans="2:30" x14ac:dyDescent="0.3">
      <c r="B28">
        <v>40</v>
      </c>
      <c r="C28" s="1">
        <f t="shared" si="2"/>
        <v>5000</v>
      </c>
      <c r="D28">
        <f t="shared" si="3"/>
        <v>12000</v>
      </c>
      <c r="E28" s="1">
        <f t="shared" si="4"/>
        <v>17000</v>
      </c>
      <c r="T28">
        <v>40</v>
      </c>
      <c r="U28" s="11">
        <f t="shared" si="5"/>
        <v>850</v>
      </c>
      <c r="V28" s="9">
        <f t="shared" si="6"/>
        <v>5000</v>
      </c>
      <c r="W28" s="9">
        <f t="shared" si="7"/>
        <v>12000</v>
      </c>
      <c r="X28" s="9">
        <f t="shared" si="8"/>
        <v>425000</v>
      </c>
      <c r="Y28" s="9">
        <f t="shared" si="9"/>
        <v>442850</v>
      </c>
      <c r="AA28" s="37">
        <f t="shared" si="10"/>
        <v>517000</v>
      </c>
      <c r="AB28" s="37">
        <f t="shared" si="11"/>
        <v>467000</v>
      </c>
      <c r="AC28" s="37">
        <f t="shared" si="12"/>
        <v>442000</v>
      </c>
      <c r="AD28" s="37">
        <f t="shared" si="13"/>
        <v>437000</v>
      </c>
    </row>
    <row r="29" spans="2:30" x14ac:dyDescent="0.3">
      <c r="B29">
        <v>42</v>
      </c>
      <c r="C29" s="1">
        <f t="shared" si="2"/>
        <v>4761.9047619047624</v>
      </c>
      <c r="D29">
        <f t="shared" si="3"/>
        <v>12600</v>
      </c>
      <c r="E29" s="1">
        <f t="shared" si="4"/>
        <v>17361.904761904763</v>
      </c>
      <c r="T29">
        <v>42</v>
      </c>
      <c r="U29" s="11">
        <f t="shared" si="5"/>
        <v>850</v>
      </c>
      <c r="V29" s="9">
        <f t="shared" si="6"/>
        <v>4761.9047619047624</v>
      </c>
      <c r="W29" s="9">
        <f t="shared" si="7"/>
        <v>12600</v>
      </c>
      <c r="X29" s="9">
        <f t="shared" si="8"/>
        <v>425000</v>
      </c>
      <c r="Y29" s="9">
        <f t="shared" si="9"/>
        <v>443211.90476190473</v>
      </c>
      <c r="AA29" s="37">
        <f t="shared" si="10"/>
        <v>517361.90476190473</v>
      </c>
      <c r="AB29" s="37">
        <f t="shared" si="11"/>
        <v>467361.90476190473</v>
      </c>
      <c r="AC29" s="37">
        <f t="shared" si="12"/>
        <v>442361.90476190473</v>
      </c>
      <c r="AD29" s="37">
        <f t="shared" si="13"/>
        <v>437361.90476190473</v>
      </c>
    </row>
    <row r="30" spans="2:30" x14ac:dyDescent="0.3">
      <c r="B30">
        <v>44</v>
      </c>
      <c r="C30" s="1">
        <f t="shared" si="2"/>
        <v>4545.454545454545</v>
      </c>
      <c r="D30">
        <f t="shared" si="3"/>
        <v>13200</v>
      </c>
      <c r="E30" s="1">
        <f t="shared" si="4"/>
        <v>17745.454545454544</v>
      </c>
      <c r="T30">
        <v>44</v>
      </c>
      <c r="U30" s="11">
        <f t="shared" si="5"/>
        <v>850</v>
      </c>
      <c r="V30" s="9">
        <f t="shared" si="6"/>
        <v>4545.454545454545</v>
      </c>
      <c r="W30" s="9">
        <f t="shared" si="7"/>
        <v>13200</v>
      </c>
      <c r="X30" s="9">
        <f t="shared" si="8"/>
        <v>425000</v>
      </c>
      <c r="Y30" s="9">
        <f t="shared" si="9"/>
        <v>443595.45454545453</v>
      </c>
      <c r="AA30" s="37">
        <f t="shared" si="10"/>
        <v>517745.45454545453</v>
      </c>
      <c r="AB30" s="37">
        <f t="shared" si="11"/>
        <v>467745.45454545453</v>
      </c>
      <c r="AC30" s="37">
        <f t="shared" si="12"/>
        <v>442745.45454545453</v>
      </c>
      <c r="AD30" s="37">
        <f t="shared" si="13"/>
        <v>437745.45454545453</v>
      </c>
    </row>
    <row r="31" spans="2:30" x14ac:dyDescent="0.3">
      <c r="B31">
        <v>46</v>
      </c>
      <c r="C31" s="1">
        <f t="shared" si="2"/>
        <v>4347.826086956522</v>
      </c>
      <c r="D31">
        <f t="shared" si="3"/>
        <v>13800</v>
      </c>
      <c r="E31" s="1">
        <f t="shared" si="4"/>
        <v>18147.82608695652</v>
      </c>
      <c r="T31">
        <v>46</v>
      </c>
      <c r="U31" s="11">
        <f t="shared" si="5"/>
        <v>850</v>
      </c>
      <c r="V31" s="9">
        <f t="shared" si="6"/>
        <v>4347.826086956522</v>
      </c>
      <c r="W31" s="9">
        <f t="shared" si="7"/>
        <v>13800</v>
      </c>
      <c r="X31" s="9">
        <f t="shared" si="8"/>
        <v>425000</v>
      </c>
      <c r="Y31" s="9">
        <f t="shared" si="9"/>
        <v>443997.82608695654</v>
      </c>
      <c r="AA31" s="37">
        <f t="shared" si="10"/>
        <v>518147.82608695654</v>
      </c>
      <c r="AB31" s="37">
        <f t="shared" si="11"/>
        <v>468147.82608695654</v>
      </c>
      <c r="AC31" s="37">
        <f t="shared" si="12"/>
        <v>443147.82608695654</v>
      </c>
      <c r="AD31" s="37">
        <f t="shared" si="13"/>
        <v>438147.82608695654</v>
      </c>
    </row>
    <row r="32" spans="2:30" x14ac:dyDescent="0.3">
      <c r="B32">
        <v>48</v>
      </c>
      <c r="C32" s="1">
        <f t="shared" si="2"/>
        <v>4166.6666666666661</v>
      </c>
      <c r="D32">
        <f t="shared" si="3"/>
        <v>14400</v>
      </c>
      <c r="E32" s="1">
        <f t="shared" si="4"/>
        <v>18566.666666666664</v>
      </c>
      <c r="T32">
        <v>48</v>
      </c>
      <c r="U32" s="11">
        <f t="shared" si="5"/>
        <v>850</v>
      </c>
      <c r="V32" s="9">
        <f t="shared" si="6"/>
        <v>4166.6666666666661</v>
      </c>
      <c r="W32" s="9">
        <f t="shared" si="7"/>
        <v>14400</v>
      </c>
      <c r="X32" s="9">
        <f t="shared" si="8"/>
        <v>425000</v>
      </c>
      <c r="Y32" s="9">
        <f t="shared" si="9"/>
        <v>444416.66666666669</v>
      </c>
      <c r="AA32" s="37">
        <f t="shared" si="10"/>
        <v>518566.66666666669</v>
      </c>
      <c r="AB32" s="37">
        <f t="shared" si="11"/>
        <v>468566.66666666669</v>
      </c>
      <c r="AC32" s="37">
        <f t="shared" si="12"/>
        <v>443566.66666666669</v>
      </c>
      <c r="AD32" s="37">
        <f t="shared" si="13"/>
        <v>438566.66666666669</v>
      </c>
    </row>
    <row r="33" spans="2:30" x14ac:dyDescent="0.3">
      <c r="B33">
        <v>50</v>
      </c>
      <c r="C33" s="1">
        <f t="shared" si="2"/>
        <v>4000</v>
      </c>
      <c r="D33">
        <f t="shared" si="3"/>
        <v>15000</v>
      </c>
      <c r="E33" s="1">
        <f t="shared" si="4"/>
        <v>19000</v>
      </c>
      <c r="T33">
        <v>50</v>
      </c>
      <c r="U33" s="11">
        <f t="shared" si="5"/>
        <v>850</v>
      </c>
      <c r="V33" s="9">
        <f t="shared" si="6"/>
        <v>4000</v>
      </c>
      <c r="W33" s="9">
        <f t="shared" si="7"/>
        <v>15000</v>
      </c>
      <c r="X33" s="9">
        <f t="shared" si="8"/>
        <v>425000</v>
      </c>
      <c r="Y33" s="9">
        <f t="shared" si="9"/>
        <v>444850</v>
      </c>
      <c r="AA33" s="37">
        <f t="shared" si="10"/>
        <v>519000</v>
      </c>
      <c r="AB33" s="37">
        <f t="shared" si="11"/>
        <v>469000</v>
      </c>
      <c r="AC33" s="37">
        <f t="shared" si="12"/>
        <v>444000</v>
      </c>
      <c r="AD33" s="37">
        <f t="shared" si="13"/>
        <v>439000</v>
      </c>
    </row>
    <row r="34" spans="2:30" x14ac:dyDescent="0.3">
      <c r="B34">
        <v>52</v>
      </c>
      <c r="C34" s="1">
        <f t="shared" si="2"/>
        <v>3846.1538461538462</v>
      </c>
      <c r="D34">
        <f t="shared" si="3"/>
        <v>15600</v>
      </c>
      <c r="E34" s="1">
        <f t="shared" si="4"/>
        <v>19446.153846153848</v>
      </c>
      <c r="T34">
        <v>52</v>
      </c>
      <c r="U34" s="11">
        <f t="shared" si="5"/>
        <v>850</v>
      </c>
      <c r="V34" s="9">
        <f t="shared" si="6"/>
        <v>3846.1538461538462</v>
      </c>
      <c r="W34" s="9">
        <f t="shared" si="7"/>
        <v>15600</v>
      </c>
      <c r="X34" s="9">
        <f t="shared" si="8"/>
        <v>425000</v>
      </c>
      <c r="Y34" s="9">
        <f t="shared" si="9"/>
        <v>445296.15384615387</v>
      </c>
      <c r="AA34" s="37">
        <f t="shared" si="10"/>
        <v>519446.15384615387</v>
      </c>
      <c r="AB34" s="37">
        <f t="shared" si="11"/>
        <v>469446.15384615387</v>
      </c>
      <c r="AC34" s="37">
        <f t="shared" si="12"/>
        <v>444446.15384615387</v>
      </c>
      <c r="AD34" s="37">
        <f t="shared" si="13"/>
        <v>439446.15384615387</v>
      </c>
    </row>
    <row r="35" spans="2:30" x14ac:dyDescent="0.3">
      <c r="B35">
        <v>54</v>
      </c>
      <c r="C35" s="1">
        <f t="shared" si="2"/>
        <v>3703.7037037037039</v>
      </c>
      <c r="D35">
        <f t="shared" si="3"/>
        <v>16200</v>
      </c>
      <c r="E35" s="1">
        <f t="shared" si="4"/>
        <v>19903.703703703704</v>
      </c>
      <c r="T35">
        <v>54</v>
      </c>
      <c r="U35" s="11">
        <f t="shared" si="5"/>
        <v>850</v>
      </c>
      <c r="V35" s="9">
        <f t="shared" si="6"/>
        <v>3703.7037037037039</v>
      </c>
      <c r="W35" s="9">
        <f t="shared" si="7"/>
        <v>16200</v>
      </c>
      <c r="X35" s="9">
        <f t="shared" si="8"/>
        <v>425000</v>
      </c>
      <c r="Y35" s="9">
        <f t="shared" si="9"/>
        <v>445753.70370370371</v>
      </c>
      <c r="AA35" s="37">
        <f t="shared" si="10"/>
        <v>519903.70370370371</v>
      </c>
      <c r="AB35" s="37">
        <f t="shared" si="11"/>
        <v>469903.70370370371</v>
      </c>
      <c r="AC35" s="37">
        <f t="shared" si="12"/>
        <v>444903.70370370371</v>
      </c>
      <c r="AD35" s="37">
        <f t="shared" si="13"/>
        <v>439903.70370370371</v>
      </c>
    </row>
    <row r="36" spans="2:30" x14ac:dyDescent="0.3">
      <c r="B36">
        <v>56</v>
      </c>
      <c r="C36" s="1">
        <f t="shared" si="2"/>
        <v>3571.4285714285716</v>
      </c>
      <c r="D36">
        <f t="shared" si="3"/>
        <v>16800</v>
      </c>
      <c r="E36" s="1">
        <f t="shared" si="4"/>
        <v>20371.428571428572</v>
      </c>
      <c r="T36">
        <v>56</v>
      </c>
      <c r="U36" s="11">
        <f t="shared" si="5"/>
        <v>850</v>
      </c>
      <c r="V36" s="9">
        <f t="shared" si="6"/>
        <v>3571.4285714285716</v>
      </c>
      <c r="W36" s="9">
        <f t="shared" si="7"/>
        <v>16800</v>
      </c>
      <c r="X36" s="9">
        <f t="shared" si="8"/>
        <v>425000</v>
      </c>
      <c r="Y36" s="9">
        <f t="shared" si="9"/>
        <v>446221.42857142858</v>
      </c>
      <c r="AA36" s="37">
        <f t="shared" si="10"/>
        <v>520371.42857142858</v>
      </c>
      <c r="AB36" s="37">
        <f t="shared" si="11"/>
        <v>470371.42857142858</v>
      </c>
      <c r="AC36" s="37">
        <f t="shared" si="12"/>
        <v>445371.42857142858</v>
      </c>
      <c r="AD36" s="37">
        <f t="shared" si="13"/>
        <v>440371.42857142858</v>
      </c>
    </row>
    <row r="37" spans="2:30" x14ac:dyDescent="0.3">
      <c r="B37">
        <v>58</v>
      </c>
      <c r="C37" s="1">
        <f t="shared" si="2"/>
        <v>3448.275862068966</v>
      </c>
      <c r="D37">
        <f t="shared" si="3"/>
        <v>17400</v>
      </c>
      <c r="E37" s="1">
        <f t="shared" si="4"/>
        <v>20848.275862068967</v>
      </c>
      <c r="T37">
        <v>58</v>
      </c>
      <c r="U37" s="11">
        <f t="shared" si="5"/>
        <v>850</v>
      </c>
      <c r="V37" s="9">
        <f t="shared" si="6"/>
        <v>3448.275862068966</v>
      </c>
      <c r="W37" s="9">
        <f t="shared" si="7"/>
        <v>17400</v>
      </c>
      <c r="X37" s="9">
        <f t="shared" si="8"/>
        <v>425000</v>
      </c>
      <c r="Y37" s="9">
        <f t="shared" si="9"/>
        <v>446698.27586206899</v>
      </c>
      <c r="AA37" s="37">
        <f t="shared" si="10"/>
        <v>520848.27586206899</v>
      </c>
      <c r="AB37" s="37">
        <f t="shared" si="11"/>
        <v>470848.27586206899</v>
      </c>
      <c r="AC37" s="37">
        <f t="shared" si="12"/>
        <v>445848.27586206899</v>
      </c>
      <c r="AD37" s="37">
        <f t="shared" si="13"/>
        <v>440848.27586206899</v>
      </c>
    </row>
    <row r="38" spans="2:30" x14ac:dyDescent="0.3">
      <c r="B38">
        <v>60</v>
      </c>
      <c r="C38" s="1">
        <f t="shared" si="2"/>
        <v>3333.3333333333335</v>
      </c>
      <c r="D38">
        <f t="shared" si="3"/>
        <v>18000</v>
      </c>
      <c r="E38" s="1">
        <f t="shared" si="4"/>
        <v>21333.333333333332</v>
      </c>
      <c r="T38">
        <v>60</v>
      </c>
      <c r="U38" s="11">
        <f t="shared" si="5"/>
        <v>850</v>
      </c>
      <c r="V38" s="9">
        <f t="shared" si="6"/>
        <v>3333.3333333333335</v>
      </c>
      <c r="W38" s="9">
        <f t="shared" si="7"/>
        <v>18000</v>
      </c>
      <c r="X38" s="9">
        <f t="shared" si="8"/>
        <v>425000</v>
      </c>
      <c r="Y38" s="9">
        <f t="shared" si="9"/>
        <v>447183.33333333331</v>
      </c>
      <c r="AA38" s="37">
        <f t="shared" si="10"/>
        <v>521333.33333333331</v>
      </c>
      <c r="AB38" s="37">
        <f t="shared" si="11"/>
        <v>471333.33333333331</v>
      </c>
      <c r="AC38" s="37">
        <f t="shared" si="12"/>
        <v>446333.33333333331</v>
      </c>
      <c r="AD38" s="37">
        <f t="shared" si="13"/>
        <v>441333.33333333331</v>
      </c>
    </row>
    <row r="39" spans="2:30" x14ac:dyDescent="0.3">
      <c r="B39">
        <v>62</v>
      </c>
      <c r="C39" s="1">
        <f t="shared" si="2"/>
        <v>3225.8064516129034</v>
      </c>
      <c r="D39">
        <f t="shared" si="3"/>
        <v>18600</v>
      </c>
      <c r="E39" s="1">
        <f t="shared" si="4"/>
        <v>21825.806451612902</v>
      </c>
      <c r="T39">
        <v>62</v>
      </c>
      <c r="U39" s="11">
        <f t="shared" si="5"/>
        <v>850</v>
      </c>
      <c r="V39" s="9">
        <f t="shared" si="6"/>
        <v>3225.8064516129034</v>
      </c>
      <c r="W39" s="9">
        <f t="shared" si="7"/>
        <v>18600</v>
      </c>
      <c r="X39" s="9">
        <f t="shared" si="8"/>
        <v>425000</v>
      </c>
      <c r="Y39" s="9">
        <f t="shared" si="9"/>
        <v>447675.80645161291</v>
      </c>
      <c r="AA39" s="37">
        <f t="shared" si="10"/>
        <v>521825.80645161291</v>
      </c>
      <c r="AB39" s="37">
        <f t="shared" si="11"/>
        <v>471825.80645161291</v>
      </c>
      <c r="AC39" s="37">
        <f t="shared" si="12"/>
        <v>446825.80645161291</v>
      </c>
      <c r="AD39" s="37">
        <f t="shared" si="13"/>
        <v>441825.80645161291</v>
      </c>
    </row>
    <row r="40" spans="2:30" x14ac:dyDescent="0.3">
      <c r="B40">
        <v>64</v>
      </c>
      <c r="C40" s="1">
        <f t="shared" si="2"/>
        <v>3125</v>
      </c>
      <c r="D40">
        <f t="shared" si="3"/>
        <v>19200</v>
      </c>
      <c r="E40" s="1">
        <f t="shared" si="4"/>
        <v>22325</v>
      </c>
      <c r="T40">
        <v>64</v>
      </c>
      <c r="U40" s="11">
        <f t="shared" si="5"/>
        <v>850</v>
      </c>
      <c r="V40" s="9">
        <f t="shared" si="6"/>
        <v>3125</v>
      </c>
      <c r="W40" s="9">
        <f t="shared" si="7"/>
        <v>19200</v>
      </c>
      <c r="X40" s="9">
        <f t="shared" si="8"/>
        <v>425000</v>
      </c>
      <c r="Y40" s="9">
        <f t="shared" si="9"/>
        <v>448175</v>
      </c>
      <c r="AA40" s="37">
        <f t="shared" si="10"/>
        <v>522325</v>
      </c>
      <c r="AB40" s="37">
        <f t="shared" si="11"/>
        <v>472325</v>
      </c>
      <c r="AC40" s="37">
        <f t="shared" si="12"/>
        <v>447325</v>
      </c>
      <c r="AD40" s="37">
        <f t="shared" si="13"/>
        <v>442325</v>
      </c>
    </row>
    <row r="41" spans="2:30" x14ac:dyDescent="0.3">
      <c r="B41">
        <v>66</v>
      </c>
      <c r="C41" s="1">
        <f t="shared" si="2"/>
        <v>3030.3030303030305</v>
      </c>
      <c r="D41">
        <f t="shared" si="3"/>
        <v>19800</v>
      </c>
      <c r="E41" s="1">
        <f t="shared" si="4"/>
        <v>22830.303030303032</v>
      </c>
      <c r="T41">
        <v>66</v>
      </c>
      <c r="U41" s="11">
        <f t="shared" ref="U41:U68" si="14">IF(T41&lt;=$R$3,$P$3,IF(T41&lt;=$R$4,$P$4,IF(T41&lt;=$R$5,$P$5,$P$6)))</f>
        <v>850</v>
      </c>
      <c r="V41" s="9">
        <f t="shared" ref="V41:V68" si="15">($C$2/T41)*$C$3</f>
        <v>3030.3030303030305</v>
      </c>
      <c r="W41" s="9">
        <f t="shared" ref="W41:W68" si="16">(T41/2)*$C$6</f>
        <v>19800</v>
      </c>
      <c r="X41" s="9">
        <f t="shared" ref="X41:X68" si="17">$C$2*U41</f>
        <v>425000</v>
      </c>
      <c r="Y41" s="9">
        <f t="shared" si="9"/>
        <v>448680.30303030304</v>
      </c>
      <c r="AA41" s="37">
        <f t="shared" si="10"/>
        <v>522830.30303030304</v>
      </c>
      <c r="AB41" s="37">
        <f t="shared" si="11"/>
        <v>472830.30303030304</v>
      </c>
      <c r="AC41" s="37">
        <f t="shared" si="12"/>
        <v>447830.30303030304</v>
      </c>
      <c r="AD41" s="37">
        <f t="shared" si="13"/>
        <v>442830.30303030304</v>
      </c>
    </row>
    <row r="42" spans="2:30" x14ac:dyDescent="0.3">
      <c r="B42">
        <v>68</v>
      </c>
      <c r="C42" s="1">
        <f t="shared" si="2"/>
        <v>2941.1764705882351</v>
      </c>
      <c r="D42">
        <f t="shared" si="3"/>
        <v>20400</v>
      </c>
      <c r="E42" s="1">
        <f t="shared" si="4"/>
        <v>23341.176470588234</v>
      </c>
      <c r="T42">
        <v>68</v>
      </c>
      <c r="U42" s="11">
        <f t="shared" si="14"/>
        <v>850</v>
      </c>
      <c r="V42" s="9">
        <f t="shared" si="15"/>
        <v>2941.1764705882351</v>
      </c>
      <c r="W42" s="9">
        <f t="shared" si="16"/>
        <v>20400</v>
      </c>
      <c r="X42" s="9">
        <f t="shared" si="17"/>
        <v>425000</v>
      </c>
      <c r="Y42" s="9">
        <f t="shared" si="9"/>
        <v>449191.17647058825</v>
      </c>
      <c r="AA42" s="37">
        <f t="shared" si="10"/>
        <v>523341.17647058825</v>
      </c>
      <c r="AB42" s="37">
        <f t="shared" si="11"/>
        <v>473341.17647058825</v>
      </c>
      <c r="AC42" s="37">
        <f t="shared" si="12"/>
        <v>448341.17647058825</v>
      </c>
      <c r="AD42" s="37">
        <f t="shared" si="13"/>
        <v>443341.17647058825</v>
      </c>
    </row>
    <row r="43" spans="2:30" x14ac:dyDescent="0.3">
      <c r="B43">
        <v>70</v>
      </c>
      <c r="C43" s="1">
        <f t="shared" si="2"/>
        <v>2857.1428571428573</v>
      </c>
      <c r="D43">
        <f t="shared" si="3"/>
        <v>21000</v>
      </c>
      <c r="E43" s="1">
        <f t="shared" si="4"/>
        <v>23857.142857142859</v>
      </c>
      <c r="T43">
        <v>70</v>
      </c>
      <c r="U43" s="11">
        <f t="shared" si="14"/>
        <v>850</v>
      </c>
      <c r="V43" s="9">
        <f t="shared" si="15"/>
        <v>2857.1428571428573</v>
      </c>
      <c r="W43" s="9">
        <f t="shared" si="16"/>
        <v>21000</v>
      </c>
      <c r="X43" s="9">
        <f t="shared" si="17"/>
        <v>425000</v>
      </c>
      <c r="Y43" s="9">
        <f t="shared" si="9"/>
        <v>449707.14285714284</v>
      </c>
      <c r="AA43" s="37">
        <f t="shared" si="10"/>
        <v>523857.14285714284</v>
      </c>
      <c r="AB43" s="37">
        <f t="shared" si="11"/>
        <v>473857.14285714284</v>
      </c>
      <c r="AC43" s="37">
        <f t="shared" si="12"/>
        <v>448857.14285714284</v>
      </c>
      <c r="AD43" s="37">
        <f t="shared" si="13"/>
        <v>443857.14285714284</v>
      </c>
    </row>
    <row r="44" spans="2:30" x14ac:dyDescent="0.3">
      <c r="B44">
        <v>72</v>
      </c>
      <c r="C44" s="1">
        <f t="shared" si="2"/>
        <v>2777.7777777777778</v>
      </c>
      <c r="D44">
        <f t="shared" si="3"/>
        <v>21600</v>
      </c>
      <c r="E44" s="1">
        <f t="shared" si="4"/>
        <v>24377.777777777777</v>
      </c>
      <c r="T44">
        <v>72</v>
      </c>
      <c r="U44" s="11">
        <f t="shared" si="14"/>
        <v>850</v>
      </c>
      <c r="V44" s="9">
        <f t="shared" si="15"/>
        <v>2777.7777777777778</v>
      </c>
      <c r="W44" s="9">
        <f t="shared" si="16"/>
        <v>21600</v>
      </c>
      <c r="X44" s="9">
        <f t="shared" si="17"/>
        <v>425000</v>
      </c>
      <c r="Y44" s="9">
        <f t="shared" si="9"/>
        <v>450227.77777777775</v>
      </c>
      <c r="AA44" s="37">
        <f t="shared" si="10"/>
        <v>524377.77777777775</v>
      </c>
      <c r="AB44" s="37">
        <f t="shared" si="11"/>
        <v>474377.77777777775</v>
      </c>
      <c r="AC44" s="37">
        <f t="shared" si="12"/>
        <v>449377.77777777775</v>
      </c>
      <c r="AD44" s="37">
        <f t="shared" si="13"/>
        <v>444377.77777777775</v>
      </c>
    </row>
    <row r="45" spans="2:30" x14ac:dyDescent="0.3">
      <c r="B45">
        <v>74</v>
      </c>
      <c r="C45" s="1">
        <f t="shared" si="2"/>
        <v>2702.7027027027029</v>
      </c>
      <c r="D45">
        <f t="shared" si="3"/>
        <v>22200</v>
      </c>
      <c r="E45" s="1">
        <f t="shared" si="4"/>
        <v>24902.702702702703</v>
      </c>
      <c r="T45">
        <v>74</v>
      </c>
      <c r="U45" s="11">
        <f t="shared" si="14"/>
        <v>850</v>
      </c>
      <c r="V45" s="9">
        <f t="shared" si="15"/>
        <v>2702.7027027027029</v>
      </c>
      <c r="W45" s="9">
        <f t="shared" si="16"/>
        <v>22200</v>
      </c>
      <c r="X45" s="9">
        <f t="shared" si="17"/>
        <v>425000</v>
      </c>
      <c r="Y45" s="9">
        <f t="shared" si="9"/>
        <v>450752.70270270272</v>
      </c>
      <c r="AA45" s="37">
        <f t="shared" si="10"/>
        <v>524902.70270270272</v>
      </c>
      <c r="AB45" s="37">
        <f t="shared" si="11"/>
        <v>474902.70270270272</v>
      </c>
      <c r="AC45" s="37">
        <f t="shared" si="12"/>
        <v>449902.70270270272</v>
      </c>
      <c r="AD45" s="37">
        <f t="shared" si="13"/>
        <v>444902.70270270272</v>
      </c>
    </row>
    <row r="46" spans="2:30" x14ac:dyDescent="0.3">
      <c r="B46">
        <v>76</v>
      </c>
      <c r="C46" s="1">
        <f t="shared" si="2"/>
        <v>2631.5789473684208</v>
      </c>
      <c r="D46">
        <f t="shared" si="3"/>
        <v>22800</v>
      </c>
      <c r="E46" s="1">
        <f t="shared" si="4"/>
        <v>25431.57894736842</v>
      </c>
      <c r="T46">
        <v>76</v>
      </c>
      <c r="U46" s="11">
        <f t="shared" si="14"/>
        <v>850</v>
      </c>
      <c r="V46" s="9">
        <f t="shared" si="15"/>
        <v>2631.5789473684208</v>
      </c>
      <c r="W46" s="9">
        <f t="shared" si="16"/>
        <v>22800</v>
      </c>
      <c r="X46" s="9">
        <f t="shared" si="17"/>
        <v>425000</v>
      </c>
      <c r="Y46" s="9">
        <f t="shared" si="9"/>
        <v>451281.57894736843</v>
      </c>
      <c r="AA46" s="37">
        <f t="shared" si="10"/>
        <v>525431.57894736843</v>
      </c>
      <c r="AB46" s="37">
        <f t="shared" si="11"/>
        <v>475431.57894736843</v>
      </c>
      <c r="AC46" s="37">
        <f t="shared" si="12"/>
        <v>450431.57894736843</v>
      </c>
      <c r="AD46" s="37">
        <f t="shared" si="13"/>
        <v>445431.57894736843</v>
      </c>
    </row>
    <row r="47" spans="2:30" x14ac:dyDescent="0.3">
      <c r="B47">
        <v>78</v>
      </c>
      <c r="C47" s="1">
        <f t="shared" si="2"/>
        <v>2564.1025641025644</v>
      </c>
      <c r="D47">
        <f t="shared" si="3"/>
        <v>23400</v>
      </c>
      <c r="E47" s="1">
        <f t="shared" si="4"/>
        <v>25964.102564102563</v>
      </c>
      <c r="T47">
        <v>78</v>
      </c>
      <c r="U47" s="11">
        <f t="shared" si="14"/>
        <v>850</v>
      </c>
      <c r="V47" s="9">
        <f t="shared" si="15"/>
        <v>2564.1025641025644</v>
      </c>
      <c r="W47" s="9">
        <f t="shared" si="16"/>
        <v>23400</v>
      </c>
      <c r="X47" s="9">
        <f t="shared" si="17"/>
        <v>425000</v>
      </c>
      <c r="Y47" s="9">
        <f t="shared" si="9"/>
        <v>451814.10256410256</v>
      </c>
      <c r="AA47" s="37">
        <f t="shared" si="10"/>
        <v>525964.1025641025</v>
      </c>
      <c r="AB47" s="37">
        <f t="shared" si="11"/>
        <v>475964.10256410256</v>
      </c>
      <c r="AC47" s="37">
        <f t="shared" si="12"/>
        <v>450964.10256410256</v>
      </c>
      <c r="AD47" s="37">
        <f t="shared" si="13"/>
        <v>445964.10256410256</v>
      </c>
    </row>
    <row r="48" spans="2:30" x14ac:dyDescent="0.3">
      <c r="B48">
        <v>80</v>
      </c>
      <c r="C48" s="1">
        <f t="shared" si="2"/>
        <v>2500</v>
      </c>
      <c r="D48">
        <f t="shared" si="3"/>
        <v>24000</v>
      </c>
      <c r="E48" s="1">
        <f t="shared" si="4"/>
        <v>26500</v>
      </c>
      <c r="T48">
        <v>80</v>
      </c>
      <c r="U48" s="11">
        <f t="shared" si="14"/>
        <v>850</v>
      </c>
      <c r="V48" s="9">
        <f t="shared" si="15"/>
        <v>2500</v>
      </c>
      <c r="W48" s="9">
        <f t="shared" si="16"/>
        <v>24000</v>
      </c>
      <c r="X48" s="9">
        <f t="shared" si="17"/>
        <v>425000</v>
      </c>
      <c r="Y48" s="9">
        <f t="shared" si="9"/>
        <v>452350</v>
      </c>
      <c r="AA48" s="37">
        <f t="shared" si="10"/>
        <v>526500</v>
      </c>
      <c r="AB48" s="37">
        <f t="shared" si="11"/>
        <v>476500</v>
      </c>
      <c r="AC48" s="37">
        <f t="shared" si="12"/>
        <v>451500</v>
      </c>
      <c r="AD48" s="37">
        <f t="shared" si="13"/>
        <v>446500</v>
      </c>
    </row>
    <row r="49" spans="2:36" x14ac:dyDescent="0.3">
      <c r="B49">
        <v>82</v>
      </c>
      <c r="C49" s="1">
        <f t="shared" si="2"/>
        <v>2439.0243902439024</v>
      </c>
      <c r="D49">
        <f t="shared" si="3"/>
        <v>24600</v>
      </c>
      <c r="E49" s="1">
        <f t="shared" si="4"/>
        <v>27039.024390243903</v>
      </c>
      <c r="T49">
        <v>82</v>
      </c>
      <c r="U49" s="11">
        <f t="shared" si="14"/>
        <v>850</v>
      </c>
      <c r="V49" s="9">
        <f t="shared" si="15"/>
        <v>2439.0243902439024</v>
      </c>
      <c r="W49" s="9">
        <f t="shared" si="16"/>
        <v>24600</v>
      </c>
      <c r="X49" s="9">
        <f t="shared" si="17"/>
        <v>425000</v>
      </c>
      <c r="Y49" s="9">
        <f t="shared" si="9"/>
        <v>452889.02439024393</v>
      </c>
      <c r="AA49" s="37">
        <f t="shared" si="10"/>
        <v>527039.02439024393</v>
      </c>
      <c r="AB49" s="37">
        <f t="shared" si="11"/>
        <v>477039.02439024393</v>
      </c>
      <c r="AC49" s="37">
        <f t="shared" si="12"/>
        <v>452039.02439024393</v>
      </c>
      <c r="AD49" s="37">
        <f t="shared" si="13"/>
        <v>447039.02439024393</v>
      </c>
    </row>
    <row r="50" spans="2:36" x14ac:dyDescent="0.3">
      <c r="B50">
        <v>84</v>
      </c>
      <c r="C50" s="1">
        <f t="shared" si="2"/>
        <v>2380.9523809523812</v>
      </c>
      <c r="D50">
        <f t="shared" si="3"/>
        <v>25200</v>
      </c>
      <c r="E50" s="1">
        <f t="shared" si="4"/>
        <v>27580.952380952382</v>
      </c>
      <c r="T50">
        <v>84</v>
      </c>
      <c r="U50" s="11">
        <f t="shared" si="14"/>
        <v>850</v>
      </c>
      <c r="V50" s="9">
        <f t="shared" si="15"/>
        <v>2380.9523809523812</v>
      </c>
      <c r="W50" s="9">
        <f t="shared" si="16"/>
        <v>25200</v>
      </c>
      <c r="X50" s="9">
        <f t="shared" si="17"/>
        <v>425000</v>
      </c>
      <c r="Y50" s="9">
        <f t="shared" si="9"/>
        <v>453430.95238095237</v>
      </c>
      <c r="AA50" s="37">
        <f t="shared" si="10"/>
        <v>527580.95238095243</v>
      </c>
      <c r="AB50" s="37">
        <f t="shared" si="11"/>
        <v>477580.95238095237</v>
      </c>
      <c r="AC50" s="37">
        <f t="shared" si="12"/>
        <v>452580.95238095237</v>
      </c>
      <c r="AD50" s="37">
        <f t="shared" si="13"/>
        <v>447580.95238095237</v>
      </c>
    </row>
    <row r="51" spans="2:36" x14ac:dyDescent="0.3">
      <c r="T51">
        <v>86</v>
      </c>
      <c r="U51" s="11">
        <f t="shared" si="14"/>
        <v>850</v>
      </c>
      <c r="V51" s="9">
        <f t="shared" si="15"/>
        <v>2325.5813953488368</v>
      </c>
      <c r="W51" s="9">
        <f t="shared" si="16"/>
        <v>25800</v>
      </c>
      <c r="X51" s="9">
        <f t="shared" si="17"/>
        <v>425000</v>
      </c>
      <c r="Y51" s="9">
        <f t="shared" si="9"/>
        <v>453975.58139534883</v>
      </c>
      <c r="AA51" s="37">
        <f t="shared" si="10"/>
        <v>528125.58139534888</v>
      </c>
      <c r="AB51" s="37">
        <f t="shared" si="11"/>
        <v>478125.58139534883</v>
      </c>
      <c r="AC51" s="37">
        <f t="shared" si="12"/>
        <v>453125.58139534883</v>
      </c>
      <c r="AD51" s="37">
        <f t="shared" si="13"/>
        <v>448125.58139534883</v>
      </c>
    </row>
    <row r="52" spans="2:36" x14ac:dyDescent="0.3">
      <c r="T52">
        <v>88</v>
      </c>
      <c r="U52" s="11">
        <f t="shared" si="14"/>
        <v>850</v>
      </c>
      <c r="V52" s="9">
        <f t="shared" si="15"/>
        <v>2272.7272727272725</v>
      </c>
      <c r="W52" s="9">
        <f t="shared" si="16"/>
        <v>26400</v>
      </c>
      <c r="X52" s="9">
        <f t="shared" si="17"/>
        <v>425000</v>
      </c>
      <c r="Y52" s="9">
        <f t="shared" si="9"/>
        <v>454522.72727272729</v>
      </c>
      <c r="AA52" s="37">
        <f t="shared" si="10"/>
        <v>528672.72727272729</v>
      </c>
      <c r="AB52" s="37">
        <f t="shared" si="11"/>
        <v>478672.72727272729</v>
      </c>
      <c r="AC52" s="37">
        <f t="shared" si="12"/>
        <v>453672.72727272729</v>
      </c>
      <c r="AD52" s="37">
        <f t="shared" si="13"/>
        <v>448672.72727272729</v>
      </c>
    </row>
    <row r="53" spans="2:36" x14ac:dyDescent="0.3">
      <c r="T53">
        <v>90</v>
      </c>
      <c r="U53" s="11">
        <f t="shared" si="14"/>
        <v>850</v>
      </c>
      <c r="V53" s="9">
        <f t="shared" si="15"/>
        <v>2222.2222222222222</v>
      </c>
      <c r="W53" s="9">
        <f t="shared" si="16"/>
        <v>27000</v>
      </c>
      <c r="X53" s="9">
        <f t="shared" si="17"/>
        <v>425000</v>
      </c>
      <c r="Y53" s="9">
        <f t="shared" si="9"/>
        <v>455072.22222222225</v>
      </c>
      <c r="AA53" s="37">
        <f t="shared" si="10"/>
        <v>529222.22222222225</v>
      </c>
      <c r="AB53" s="37">
        <f t="shared" si="11"/>
        <v>479222.22222222225</v>
      </c>
      <c r="AC53" s="37">
        <f t="shared" si="12"/>
        <v>454222.22222222225</v>
      </c>
      <c r="AD53" s="37">
        <f t="shared" si="13"/>
        <v>449222.22222222225</v>
      </c>
    </row>
    <row r="54" spans="2:36" x14ac:dyDescent="0.3">
      <c r="T54">
        <v>92</v>
      </c>
      <c r="U54" s="11">
        <f t="shared" si="14"/>
        <v>850</v>
      </c>
      <c r="V54" s="9">
        <f t="shared" si="15"/>
        <v>2173.913043478261</v>
      </c>
      <c r="W54" s="9">
        <f t="shared" si="16"/>
        <v>27600</v>
      </c>
      <c r="X54" s="9">
        <f t="shared" si="17"/>
        <v>425000</v>
      </c>
      <c r="Y54" s="9">
        <f t="shared" si="9"/>
        <v>455623.91304347827</v>
      </c>
      <c r="AA54" s="37">
        <f t="shared" si="10"/>
        <v>529773.91304347827</v>
      </c>
      <c r="AB54" s="37">
        <f t="shared" si="11"/>
        <v>479773.91304347827</v>
      </c>
      <c r="AC54" s="37">
        <f t="shared" si="12"/>
        <v>454773.91304347827</v>
      </c>
      <c r="AD54" s="37">
        <f t="shared" si="13"/>
        <v>449773.91304347827</v>
      </c>
    </row>
    <row r="55" spans="2:36" x14ac:dyDescent="0.3">
      <c r="T55">
        <v>94</v>
      </c>
      <c r="U55" s="11">
        <f t="shared" si="14"/>
        <v>850</v>
      </c>
      <c r="V55" s="9">
        <f t="shared" si="15"/>
        <v>2127.6595744680849</v>
      </c>
      <c r="W55" s="9">
        <f t="shared" si="16"/>
        <v>28200</v>
      </c>
      <c r="X55" s="9">
        <f t="shared" si="17"/>
        <v>425000</v>
      </c>
      <c r="Y55" s="9">
        <f t="shared" si="9"/>
        <v>456177.6595744681</v>
      </c>
      <c r="AA55" s="37">
        <f t="shared" si="10"/>
        <v>530327.65957446804</v>
      </c>
      <c r="AB55" s="37">
        <f t="shared" si="11"/>
        <v>480327.6595744681</v>
      </c>
      <c r="AC55" s="37">
        <f t="shared" si="12"/>
        <v>455327.6595744681</v>
      </c>
      <c r="AD55" s="37">
        <f t="shared" si="13"/>
        <v>450327.6595744681</v>
      </c>
    </row>
    <row r="56" spans="2:36" x14ac:dyDescent="0.3">
      <c r="T56">
        <v>96</v>
      </c>
      <c r="U56" s="11">
        <f t="shared" si="14"/>
        <v>850</v>
      </c>
      <c r="V56" s="9">
        <f t="shared" si="15"/>
        <v>2083.333333333333</v>
      </c>
      <c r="W56" s="9">
        <f t="shared" si="16"/>
        <v>28800</v>
      </c>
      <c r="X56" s="9">
        <f t="shared" si="17"/>
        <v>425000</v>
      </c>
      <c r="Y56" s="9">
        <f t="shared" si="9"/>
        <v>456733.33333333331</v>
      </c>
      <c r="AA56" s="37">
        <f t="shared" si="10"/>
        <v>530883.33333333337</v>
      </c>
      <c r="AB56" s="37">
        <f t="shared" si="11"/>
        <v>480883.33333333331</v>
      </c>
      <c r="AC56" s="37">
        <f t="shared" si="12"/>
        <v>455883.33333333331</v>
      </c>
      <c r="AD56" s="37">
        <f t="shared" si="13"/>
        <v>450883.33333333331</v>
      </c>
    </row>
    <row r="57" spans="2:36" x14ac:dyDescent="0.3">
      <c r="T57">
        <v>98</v>
      </c>
      <c r="U57" s="11">
        <f t="shared" si="14"/>
        <v>850</v>
      </c>
      <c r="V57" s="9">
        <f t="shared" si="15"/>
        <v>2040.8163265306123</v>
      </c>
      <c r="W57" s="9">
        <f t="shared" si="16"/>
        <v>29400</v>
      </c>
      <c r="X57" s="9">
        <f t="shared" si="17"/>
        <v>425000</v>
      </c>
      <c r="Y57" s="9">
        <f t="shared" si="9"/>
        <v>457290.81632653059</v>
      </c>
      <c r="AA57" s="37">
        <f t="shared" si="10"/>
        <v>531440.81632653065</v>
      </c>
      <c r="AB57" s="37">
        <f t="shared" si="11"/>
        <v>481440.81632653059</v>
      </c>
      <c r="AC57" s="37">
        <f t="shared" si="12"/>
        <v>456440.81632653059</v>
      </c>
      <c r="AD57" s="37">
        <f t="shared" si="13"/>
        <v>451440.81632653059</v>
      </c>
      <c r="AJ57" t="s">
        <v>21</v>
      </c>
    </row>
    <row r="58" spans="2:36" x14ac:dyDescent="0.3">
      <c r="T58">
        <v>100</v>
      </c>
      <c r="U58" s="11">
        <f t="shared" si="14"/>
        <v>840</v>
      </c>
      <c r="V58" s="9">
        <f t="shared" si="15"/>
        <v>2000</v>
      </c>
      <c r="W58" s="9">
        <f t="shared" si="16"/>
        <v>30000</v>
      </c>
      <c r="X58" s="9">
        <f t="shared" si="17"/>
        <v>420000</v>
      </c>
      <c r="Y58" s="9">
        <f t="shared" si="9"/>
        <v>452840</v>
      </c>
      <c r="AA58" s="37">
        <f t="shared" si="10"/>
        <v>532000</v>
      </c>
      <c r="AB58" s="37">
        <f t="shared" si="11"/>
        <v>482000</v>
      </c>
      <c r="AC58" s="37">
        <f t="shared" si="12"/>
        <v>457000</v>
      </c>
      <c r="AD58" s="37">
        <f t="shared" si="13"/>
        <v>452000</v>
      </c>
    </row>
    <row r="59" spans="2:36" x14ac:dyDescent="0.3">
      <c r="T59">
        <v>102</v>
      </c>
      <c r="U59" s="11">
        <f t="shared" si="14"/>
        <v>840</v>
      </c>
      <c r="V59" s="9">
        <f t="shared" si="15"/>
        <v>1960.7843137254904</v>
      </c>
      <c r="W59" s="9">
        <f t="shared" si="16"/>
        <v>30600</v>
      </c>
      <c r="X59" s="9">
        <f t="shared" si="17"/>
        <v>420000</v>
      </c>
      <c r="Y59" s="9">
        <f t="shared" si="9"/>
        <v>453400.78431372548</v>
      </c>
      <c r="AA59" s="37">
        <f t="shared" si="10"/>
        <v>532560.78431372554</v>
      </c>
      <c r="AB59" s="37">
        <f t="shared" si="11"/>
        <v>482560.78431372548</v>
      </c>
      <c r="AC59" s="37">
        <f t="shared" si="12"/>
        <v>457560.78431372548</v>
      </c>
      <c r="AD59" s="37">
        <f t="shared" si="13"/>
        <v>452560.78431372548</v>
      </c>
    </row>
    <row r="60" spans="2:36" x14ac:dyDescent="0.3">
      <c r="T60">
        <v>104</v>
      </c>
      <c r="U60" s="11">
        <f t="shared" si="14"/>
        <v>840</v>
      </c>
      <c r="V60" s="9">
        <f t="shared" si="15"/>
        <v>1923.0769230769231</v>
      </c>
      <c r="W60" s="9">
        <f t="shared" si="16"/>
        <v>31200</v>
      </c>
      <c r="X60" s="9">
        <f t="shared" si="17"/>
        <v>420000</v>
      </c>
      <c r="Y60" s="9">
        <f t="shared" si="9"/>
        <v>453963.07692307694</v>
      </c>
      <c r="AA60" s="37">
        <f t="shared" si="10"/>
        <v>533123.07692307688</v>
      </c>
      <c r="AB60" s="37">
        <f t="shared" si="11"/>
        <v>483123.07692307694</v>
      </c>
      <c r="AC60" s="37">
        <f t="shared" si="12"/>
        <v>458123.07692307694</v>
      </c>
      <c r="AD60" s="37">
        <f t="shared" si="13"/>
        <v>453123.07692307694</v>
      </c>
    </row>
    <row r="61" spans="2:36" x14ac:dyDescent="0.3">
      <c r="T61">
        <v>106</v>
      </c>
      <c r="U61" s="11">
        <f t="shared" si="14"/>
        <v>840</v>
      </c>
      <c r="V61" s="9">
        <f t="shared" si="15"/>
        <v>1886.7924528301887</v>
      </c>
      <c r="W61" s="9">
        <f t="shared" si="16"/>
        <v>31800</v>
      </c>
      <c r="X61" s="9">
        <f t="shared" si="17"/>
        <v>420000</v>
      </c>
      <c r="Y61" s="9">
        <f t="shared" si="9"/>
        <v>454526.79245283018</v>
      </c>
      <c r="AA61" s="37">
        <f t="shared" si="10"/>
        <v>533686.79245283024</v>
      </c>
      <c r="AB61" s="37">
        <f t="shared" si="11"/>
        <v>483686.79245283018</v>
      </c>
      <c r="AC61" s="37">
        <f t="shared" si="12"/>
        <v>458686.79245283018</v>
      </c>
      <c r="AD61" s="37">
        <f t="shared" si="13"/>
        <v>453686.79245283018</v>
      </c>
    </row>
    <row r="62" spans="2:36" x14ac:dyDescent="0.3">
      <c r="T62">
        <v>108</v>
      </c>
      <c r="U62" s="11">
        <f t="shared" si="14"/>
        <v>840</v>
      </c>
      <c r="V62" s="9">
        <f t="shared" si="15"/>
        <v>1851.851851851852</v>
      </c>
      <c r="W62" s="9">
        <f t="shared" si="16"/>
        <v>32400</v>
      </c>
      <c r="X62" s="9">
        <f t="shared" si="17"/>
        <v>420000</v>
      </c>
      <c r="Y62" s="9">
        <f t="shared" si="9"/>
        <v>455091.85185185185</v>
      </c>
      <c r="AA62" s="37">
        <f t="shared" si="10"/>
        <v>534251.85185185191</v>
      </c>
      <c r="AB62" s="37">
        <f t="shared" si="11"/>
        <v>484251.85185185185</v>
      </c>
      <c r="AC62" s="37">
        <f t="shared" si="12"/>
        <v>459251.85185185185</v>
      </c>
      <c r="AD62" s="37">
        <f t="shared" si="13"/>
        <v>454251.85185185185</v>
      </c>
    </row>
    <row r="63" spans="2:36" x14ac:dyDescent="0.3">
      <c r="T63">
        <v>110</v>
      </c>
      <c r="U63" s="11">
        <f t="shared" si="14"/>
        <v>840</v>
      </c>
      <c r="V63" s="9">
        <f t="shared" si="15"/>
        <v>1818.1818181818182</v>
      </c>
      <c r="W63" s="9">
        <f t="shared" si="16"/>
        <v>33000</v>
      </c>
      <c r="X63" s="9">
        <f t="shared" si="17"/>
        <v>420000</v>
      </c>
      <c r="Y63" s="9">
        <f t="shared" si="9"/>
        <v>455658.18181818182</v>
      </c>
      <c r="AA63" s="37">
        <f t="shared" si="10"/>
        <v>534818.18181818177</v>
      </c>
      <c r="AB63" s="37">
        <f t="shared" si="11"/>
        <v>484818.18181818182</v>
      </c>
      <c r="AC63" s="37">
        <f t="shared" si="12"/>
        <v>459818.18181818182</v>
      </c>
      <c r="AD63" s="37">
        <f t="shared" si="13"/>
        <v>454818.18181818182</v>
      </c>
    </row>
    <row r="64" spans="2:36" x14ac:dyDescent="0.3">
      <c r="T64">
        <v>112</v>
      </c>
      <c r="U64" s="11">
        <f t="shared" si="14"/>
        <v>840</v>
      </c>
      <c r="V64" s="9">
        <f t="shared" si="15"/>
        <v>1785.7142857142858</v>
      </c>
      <c r="W64" s="9">
        <f t="shared" si="16"/>
        <v>33600</v>
      </c>
      <c r="X64" s="9">
        <f t="shared" si="17"/>
        <v>420000</v>
      </c>
      <c r="Y64" s="9">
        <f t="shared" si="9"/>
        <v>456225.71428571426</v>
      </c>
      <c r="AA64" s="37">
        <f t="shared" si="10"/>
        <v>535385.71428571432</v>
      </c>
      <c r="AB64" s="37">
        <f t="shared" si="11"/>
        <v>485385.71428571426</v>
      </c>
      <c r="AC64" s="37">
        <f t="shared" si="12"/>
        <v>460385.71428571426</v>
      </c>
      <c r="AD64" s="37">
        <f t="shared" si="13"/>
        <v>455385.71428571426</v>
      </c>
    </row>
    <row r="65" spans="20:30" x14ac:dyDescent="0.3">
      <c r="T65">
        <v>114</v>
      </c>
      <c r="U65" s="11">
        <f t="shared" si="14"/>
        <v>840</v>
      </c>
      <c r="V65" s="9">
        <f t="shared" si="15"/>
        <v>1754.3859649122808</v>
      </c>
      <c r="W65" s="9">
        <f t="shared" si="16"/>
        <v>34200</v>
      </c>
      <c r="X65" s="9">
        <f t="shared" si="17"/>
        <v>420000</v>
      </c>
      <c r="Y65" s="9">
        <f t="shared" si="9"/>
        <v>456794.3859649123</v>
      </c>
      <c r="AA65" s="37">
        <f t="shared" si="10"/>
        <v>535954.38596491225</v>
      </c>
      <c r="AB65" s="37">
        <f t="shared" si="11"/>
        <v>485954.3859649123</v>
      </c>
      <c r="AC65" s="37">
        <f t="shared" si="12"/>
        <v>460954.3859649123</v>
      </c>
      <c r="AD65" s="37">
        <f t="shared" si="13"/>
        <v>455954.3859649123</v>
      </c>
    </row>
    <row r="66" spans="20:30" x14ac:dyDescent="0.3">
      <c r="T66">
        <v>116</v>
      </c>
      <c r="U66" s="11">
        <f t="shared" si="14"/>
        <v>840</v>
      </c>
      <c r="V66" s="9">
        <f t="shared" si="15"/>
        <v>1724.137931034483</v>
      </c>
      <c r="W66" s="9">
        <f t="shared" si="16"/>
        <v>34800</v>
      </c>
      <c r="X66" s="9">
        <f t="shared" si="17"/>
        <v>420000</v>
      </c>
      <c r="Y66" s="9">
        <f t="shared" si="9"/>
        <v>457364.13793103449</v>
      </c>
      <c r="AA66" s="37">
        <f t="shared" si="10"/>
        <v>536524.13793103443</v>
      </c>
      <c r="AB66" s="37">
        <f t="shared" si="11"/>
        <v>486524.13793103449</v>
      </c>
      <c r="AC66" s="37">
        <f t="shared" si="12"/>
        <v>461524.13793103449</v>
      </c>
      <c r="AD66" s="37">
        <f t="shared" si="13"/>
        <v>456524.13793103449</v>
      </c>
    </row>
    <row r="67" spans="20:30" x14ac:dyDescent="0.3">
      <c r="T67">
        <v>118</v>
      </c>
      <c r="U67" s="11">
        <f t="shared" si="14"/>
        <v>840</v>
      </c>
      <c r="V67" s="9">
        <f t="shared" si="15"/>
        <v>1694.9152542372883</v>
      </c>
      <c r="W67" s="9">
        <f t="shared" si="16"/>
        <v>35400</v>
      </c>
      <c r="X67" s="9">
        <f t="shared" si="17"/>
        <v>420000</v>
      </c>
      <c r="Y67" s="9">
        <f t="shared" si="9"/>
        <v>457934.9152542373</v>
      </c>
      <c r="AA67" s="37">
        <f t="shared" si="10"/>
        <v>537094.91525423725</v>
      </c>
      <c r="AB67" s="37">
        <f t="shared" si="11"/>
        <v>487094.9152542373</v>
      </c>
      <c r="AC67" s="37">
        <f t="shared" si="12"/>
        <v>462094.9152542373</v>
      </c>
      <c r="AD67" s="37">
        <f t="shared" si="13"/>
        <v>457094.9152542373</v>
      </c>
    </row>
    <row r="68" spans="20:30" x14ac:dyDescent="0.3">
      <c r="T68">
        <v>120</v>
      </c>
      <c r="U68" s="11">
        <f t="shared" si="14"/>
        <v>840</v>
      </c>
      <c r="V68" s="9">
        <f t="shared" si="15"/>
        <v>1666.6666666666667</v>
      </c>
      <c r="W68" s="9">
        <f t="shared" si="16"/>
        <v>36000</v>
      </c>
      <c r="X68" s="9">
        <f t="shared" si="17"/>
        <v>420000</v>
      </c>
      <c r="Y68" s="9">
        <f t="shared" si="9"/>
        <v>458506.66666666669</v>
      </c>
      <c r="AA68" s="37">
        <f t="shared" si="10"/>
        <v>537666.66666666663</v>
      </c>
      <c r="AB68" s="37">
        <f t="shared" si="11"/>
        <v>487666.66666666669</v>
      </c>
      <c r="AC68" s="37">
        <f t="shared" si="12"/>
        <v>462666.66666666669</v>
      </c>
      <c r="AD68" s="37">
        <f t="shared" si="13"/>
        <v>457666.66666666669</v>
      </c>
    </row>
    <row r="69" spans="20:30" x14ac:dyDescent="0.3">
      <c r="T69">
        <v>122</v>
      </c>
    </row>
    <row r="70" spans="20:30" x14ac:dyDescent="0.3">
      <c r="T70">
        <v>124</v>
      </c>
    </row>
  </sheetData>
  <conditionalFormatting sqref="E9:E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Ice Cream</vt:lpstr>
      <vt:lpstr>TVs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Gartside</dc:creator>
  <cp:lastModifiedBy>Laurence Gartside</cp:lastModifiedBy>
  <dcterms:created xsi:type="dcterms:W3CDTF">2020-08-14T15:02:12Z</dcterms:created>
  <dcterms:modified xsi:type="dcterms:W3CDTF">2020-10-22T15:13:46Z</dcterms:modified>
</cp:coreProperties>
</file>